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Oddělení přípravy staveb\Prostějov hl.n\Prostějov hl.n. - TO dílny\Aktualizovaný rozpočet\"/>
    </mc:Choice>
  </mc:AlternateContent>
  <bookViews>
    <workbookView xWindow="0" yWindow="0" windowWidth="0" windowHeight="0"/>
  </bookViews>
  <sheets>
    <sheet name="Rekapitulace stavby" sheetId="1" r:id="rId1"/>
    <sheet name="01 - A - Stavební část" sheetId="2" r:id="rId2"/>
    <sheet name="01 B - Stavební část" sheetId="3" r:id="rId3"/>
    <sheet name="03 - Elektroinstalace" sheetId="4" r:id="rId4"/>
    <sheet name="04 - Ústřední vytápění" sheetId="5" r:id="rId5"/>
    <sheet name="05 - VZT zařízení č.2" sheetId="6" r:id="rId6"/>
    <sheet name="06 - VZT zařízení č.3" sheetId="7" r:id="rId7"/>
    <sheet name="07 - Oplocení" sheetId="8" r:id="rId8"/>
    <sheet name="00 - Vedlejší rozpočtové ..." sheetId="9" r:id="rId9"/>
    <sheet name="Pokyny pro vyplnění" sheetId="10" r:id="rId10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'01 - A - Stavební část'!$C$107:$K$863</definedName>
    <definedName name="_xlnm.Print_Area" localSheetId="1">'01 - A - Stavební část'!$C$4:$J$41,'01 - A - Stavební část'!$C$47:$J$87,'01 - A - Stavební část'!$C$93:$K$863</definedName>
    <definedName name="_xlnm.Print_Titles" localSheetId="1">'01 - A - Stavební část'!$107:$107</definedName>
    <definedName name="_xlnm._FilterDatabase" localSheetId="2" hidden="1">'01 B - Stavební část'!$C$96:$K$334</definedName>
    <definedName name="_xlnm.Print_Area" localSheetId="2">'01 B - Stavební část'!$C$4:$J$41,'01 B - Stavební část'!$C$47:$J$76,'01 B - Stavební část'!$C$82:$K$334</definedName>
    <definedName name="_xlnm.Print_Titles" localSheetId="2">'01 B - Stavební část'!$96:$96</definedName>
    <definedName name="_xlnm._FilterDatabase" localSheetId="3" hidden="1">'03 - Elektroinstalace'!$C$94:$K$421</definedName>
    <definedName name="_xlnm.Print_Area" localSheetId="3">'03 - Elektroinstalace'!$C$4:$J$41,'03 - Elektroinstalace'!$C$47:$J$74,'03 - Elektroinstalace'!$C$80:$K$421</definedName>
    <definedName name="_xlnm.Print_Titles" localSheetId="3">'03 - Elektroinstalace'!$94:$94</definedName>
    <definedName name="_xlnm._FilterDatabase" localSheetId="4" hidden="1">'04 - Ústřední vytápění'!$C$93:$K$229</definedName>
    <definedName name="_xlnm.Print_Area" localSheetId="4">'04 - Ústřední vytápění'!$C$4:$J$41,'04 - Ústřední vytápění'!$C$47:$J$73,'04 - Ústřední vytápění'!$C$79:$K$229</definedName>
    <definedName name="_xlnm.Print_Titles" localSheetId="4">'04 - Ústřední vytápění'!$93:$93</definedName>
    <definedName name="_xlnm._FilterDatabase" localSheetId="5" hidden="1">'05 - VZT zařízení č.2'!$C$85:$K$119</definedName>
    <definedName name="_xlnm.Print_Area" localSheetId="5">'05 - VZT zařízení č.2'!$C$4:$J$41,'05 - VZT zařízení č.2'!$C$47:$J$65,'05 - VZT zařízení č.2'!$C$71:$K$119</definedName>
    <definedName name="_xlnm.Print_Titles" localSheetId="5">'05 - VZT zařízení č.2'!$85:$85</definedName>
    <definedName name="_xlnm._FilterDatabase" localSheetId="6" hidden="1">'06 - VZT zařízení č.3'!$C$85:$K$119</definedName>
    <definedName name="_xlnm.Print_Area" localSheetId="6">'06 - VZT zařízení č.3'!$C$4:$J$41,'06 - VZT zařízení č.3'!$C$47:$J$65,'06 - VZT zařízení č.3'!$C$71:$K$119</definedName>
    <definedName name="_xlnm.Print_Titles" localSheetId="6">'06 - VZT zařízení č.3'!$85:$85</definedName>
    <definedName name="_xlnm._FilterDatabase" localSheetId="7" hidden="1">'07 - Oplocení'!$C$89:$K$135</definedName>
    <definedName name="_xlnm.Print_Area" localSheetId="7">'07 - Oplocení'!$C$4:$J$41,'07 - Oplocení'!$C$47:$J$69,'07 - Oplocení'!$C$75:$K$135</definedName>
    <definedName name="_xlnm.Print_Titles" localSheetId="7">'07 - Oplocení'!$89:$89</definedName>
    <definedName name="_xlnm._FilterDatabase" localSheetId="8" hidden="1">'00 - Vedlejší rozpočtové ...'!$C$84:$K$122</definedName>
    <definedName name="_xlnm.Print_Area" localSheetId="8">'00 - Vedlejší rozpočtové ...'!$C$4:$J$39,'00 - Vedlejší rozpočtové ...'!$C$45:$J$66,'00 - Vedlejší rozpočtové ...'!$C$72:$K$122</definedName>
    <definedName name="_xlnm.Print_Titles" localSheetId="8">'00 - Vedlejší rozpočtové ...'!$84:$84</definedName>
    <definedName name="_xlnm.Print_Area" localSheetId="9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9" l="1" r="J37"/>
  <c r="J36"/>
  <c i="1" r="AY64"/>
  <c i="9" r="J35"/>
  <c i="1" r="AX64"/>
  <c i="9" r="BI110"/>
  <c r="BH110"/>
  <c r="BG110"/>
  <c r="BF110"/>
  <c r="T110"/>
  <c r="R110"/>
  <c r="P110"/>
  <c r="BI108"/>
  <c r="BH108"/>
  <c r="BG108"/>
  <c r="BF108"/>
  <c r="T108"/>
  <c r="R108"/>
  <c r="P108"/>
  <c r="BI104"/>
  <c r="BH104"/>
  <c r="BG104"/>
  <c r="BF104"/>
  <c r="T104"/>
  <c r="T103"/>
  <c r="R104"/>
  <c r="R103"/>
  <c r="P104"/>
  <c r="P103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T89"/>
  <c r="R90"/>
  <c r="R89"/>
  <c r="P90"/>
  <c r="P89"/>
  <c r="BI87"/>
  <c r="BH87"/>
  <c r="BG87"/>
  <c r="BF87"/>
  <c r="T87"/>
  <c r="R87"/>
  <c r="P87"/>
  <c r="J82"/>
  <c r="J81"/>
  <c r="F81"/>
  <c r="F79"/>
  <c r="E77"/>
  <c r="J55"/>
  <c r="J54"/>
  <c r="F54"/>
  <c r="F52"/>
  <c r="E50"/>
  <c r="J18"/>
  <c r="E18"/>
  <c r="F55"/>
  <c r="J17"/>
  <c r="J12"/>
  <c r="J79"/>
  <c r="E7"/>
  <c r="E75"/>
  <c i="8" r="J39"/>
  <c r="J38"/>
  <c i="1" r="AY63"/>
  <c i="8" r="J37"/>
  <c i="1" r="AX63"/>
  <c i="8"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5"/>
  <c r="BH115"/>
  <c r="BG115"/>
  <c r="BF115"/>
  <c r="T115"/>
  <c r="R115"/>
  <c r="P115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6"/>
  <c r="BH96"/>
  <c r="BG96"/>
  <c r="BF96"/>
  <c r="T96"/>
  <c r="R96"/>
  <c r="P96"/>
  <c r="BI93"/>
  <c r="BH93"/>
  <c r="BG93"/>
  <c r="BF93"/>
  <c r="T93"/>
  <c r="T92"/>
  <c r="R93"/>
  <c r="R92"/>
  <c r="P93"/>
  <c r="P92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7" r="J39"/>
  <c r="J38"/>
  <c i="1" r="AY62"/>
  <c i="7" r="J37"/>
  <c i="1" r="AX62"/>
  <c i="7"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J83"/>
  <c r="J82"/>
  <c r="F82"/>
  <c r="F80"/>
  <c r="E78"/>
  <c r="J59"/>
  <c r="J58"/>
  <c r="F58"/>
  <c r="F56"/>
  <c r="E54"/>
  <c r="J20"/>
  <c r="E20"/>
  <c r="F59"/>
  <c r="J19"/>
  <c r="J14"/>
  <c r="J80"/>
  <c r="E7"/>
  <c r="E74"/>
  <c i="6" r="J39"/>
  <c r="J38"/>
  <c i="1" r="AY61"/>
  <c i="6" r="J37"/>
  <c i="1" r="AX61"/>
  <c i="6"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J83"/>
  <c r="J82"/>
  <c r="F82"/>
  <c r="F80"/>
  <c r="E78"/>
  <c r="J59"/>
  <c r="J58"/>
  <c r="F58"/>
  <c r="F56"/>
  <c r="E54"/>
  <c r="J20"/>
  <c r="E20"/>
  <c r="F59"/>
  <c r="J19"/>
  <c r="J14"/>
  <c r="J56"/>
  <c r="E7"/>
  <c r="E50"/>
  <c i="5" r="J39"/>
  <c r="J38"/>
  <c i="1" r="AY60"/>
  <c i="5" r="J37"/>
  <c i="1" r="AX60"/>
  <c i="5"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T95"/>
  <c r="R96"/>
  <c r="R95"/>
  <c r="P96"/>
  <c r="P95"/>
  <c r="J91"/>
  <c r="J90"/>
  <c r="F90"/>
  <c r="F88"/>
  <c r="E86"/>
  <c r="J59"/>
  <c r="J58"/>
  <c r="F58"/>
  <c r="F56"/>
  <c r="E54"/>
  <c r="J20"/>
  <c r="E20"/>
  <c r="F91"/>
  <c r="J19"/>
  <c r="J14"/>
  <c r="J56"/>
  <c r="E7"/>
  <c r="E50"/>
  <c i="4" r="J39"/>
  <c r="J38"/>
  <c i="1" r="AY59"/>
  <c i="4" r="J37"/>
  <c i="1" r="AX59"/>
  <c i="4" r="BI421"/>
  <c r="BH421"/>
  <c r="BG421"/>
  <c r="BF421"/>
  <c r="T421"/>
  <c r="R421"/>
  <c r="P421"/>
  <c r="BI420"/>
  <c r="BH420"/>
  <c r="BG420"/>
  <c r="BF420"/>
  <c r="T420"/>
  <c r="R420"/>
  <c r="P420"/>
  <c r="BI416"/>
  <c r="BH416"/>
  <c r="BG416"/>
  <c r="BF416"/>
  <c r="T416"/>
  <c r="T415"/>
  <c r="T414"/>
  <c r="R416"/>
  <c r="R415"/>
  <c r="R414"/>
  <c r="P416"/>
  <c r="P415"/>
  <c r="P414"/>
  <c r="BI412"/>
  <c r="BH412"/>
  <c r="BG412"/>
  <c r="BF412"/>
  <c r="T412"/>
  <c r="T411"/>
  <c r="R412"/>
  <c r="R411"/>
  <c r="P412"/>
  <c r="P411"/>
  <c r="BI409"/>
  <c r="BH409"/>
  <c r="BG409"/>
  <c r="BF409"/>
  <c r="T409"/>
  <c r="R409"/>
  <c r="P409"/>
  <c r="BI408"/>
  <c r="BH408"/>
  <c r="BG408"/>
  <c r="BF408"/>
  <c r="T408"/>
  <c r="R408"/>
  <c r="P408"/>
  <c r="BI404"/>
  <c r="BH404"/>
  <c r="BG404"/>
  <c r="BF404"/>
  <c r="T404"/>
  <c r="R404"/>
  <c r="P404"/>
  <c r="BI403"/>
  <c r="BH403"/>
  <c r="BG403"/>
  <c r="BF403"/>
  <c r="T403"/>
  <c r="R403"/>
  <c r="P403"/>
  <c r="BI399"/>
  <c r="BH399"/>
  <c r="BG399"/>
  <c r="BF399"/>
  <c r="T399"/>
  <c r="R399"/>
  <c r="P399"/>
  <c r="BI398"/>
  <c r="BH398"/>
  <c r="BG398"/>
  <c r="BF398"/>
  <c r="T398"/>
  <c r="R398"/>
  <c r="P398"/>
  <c r="BI394"/>
  <c r="BH394"/>
  <c r="BG394"/>
  <c r="BF394"/>
  <c r="T394"/>
  <c r="R394"/>
  <c r="P394"/>
  <c r="BI393"/>
  <c r="BH393"/>
  <c r="BG393"/>
  <c r="BF393"/>
  <c r="T393"/>
  <c r="R393"/>
  <c r="P393"/>
  <c r="BI389"/>
  <c r="BH389"/>
  <c r="BG389"/>
  <c r="BF389"/>
  <c r="T389"/>
  <c r="R389"/>
  <c r="P389"/>
  <c r="BI388"/>
  <c r="BH388"/>
  <c r="BG388"/>
  <c r="BF388"/>
  <c r="T388"/>
  <c r="R388"/>
  <c r="P388"/>
  <c r="BI384"/>
  <c r="BH384"/>
  <c r="BG384"/>
  <c r="BF384"/>
  <c r="T384"/>
  <c r="R384"/>
  <c r="P384"/>
  <c r="BI383"/>
  <c r="BH383"/>
  <c r="BG383"/>
  <c r="BF383"/>
  <c r="T383"/>
  <c r="R383"/>
  <c r="P383"/>
  <c r="BI379"/>
  <c r="BH379"/>
  <c r="BG379"/>
  <c r="BF379"/>
  <c r="T379"/>
  <c r="R379"/>
  <c r="P379"/>
  <c r="BI373"/>
  <c r="BH373"/>
  <c r="BG373"/>
  <c r="BF373"/>
  <c r="T373"/>
  <c r="R373"/>
  <c r="P373"/>
  <c r="BI369"/>
  <c r="BH369"/>
  <c r="BG369"/>
  <c r="BF369"/>
  <c r="T369"/>
  <c r="R369"/>
  <c r="P369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5"/>
  <c r="BH325"/>
  <c r="BG325"/>
  <c r="BF325"/>
  <c r="T325"/>
  <c r="R325"/>
  <c r="P325"/>
  <c r="BI324"/>
  <c r="BH324"/>
  <c r="BG324"/>
  <c r="BF324"/>
  <c r="T324"/>
  <c r="R324"/>
  <c r="P324"/>
  <c r="BI320"/>
  <c r="BH320"/>
  <c r="BG320"/>
  <c r="BF320"/>
  <c r="T320"/>
  <c r="R320"/>
  <c r="P320"/>
  <c r="BI319"/>
  <c r="BH319"/>
  <c r="BG319"/>
  <c r="BF319"/>
  <c r="T319"/>
  <c r="R319"/>
  <c r="P319"/>
  <c r="BI315"/>
  <c r="BH315"/>
  <c r="BG315"/>
  <c r="BF315"/>
  <c r="T315"/>
  <c r="R315"/>
  <c r="P315"/>
  <c r="BI314"/>
  <c r="BH314"/>
  <c r="BG314"/>
  <c r="BF314"/>
  <c r="T314"/>
  <c r="R314"/>
  <c r="P314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5"/>
  <c r="BH305"/>
  <c r="BG305"/>
  <c r="BF305"/>
  <c r="T305"/>
  <c r="R305"/>
  <c r="P305"/>
  <c r="BI301"/>
  <c r="BH301"/>
  <c r="BG301"/>
  <c r="BF301"/>
  <c r="T301"/>
  <c r="R301"/>
  <c r="P301"/>
  <c r="BI296"/>
  <c r="BH296"/>
  <c r="BG296"/>
  <c r="BF296"/>
  <c r="T296"/>
  <c r="R296"/>
  <c r="P296"/>
  <c r="BI292"/>
  <c r="BH292"/>
  <c r="BG292"/>
  <c r="BF292"/>
  <c r="T292"/>
  <c r="R292"/>
  <c r="P292"/>
  <c r="BI289"/>
  <c r="BH289"/>
  <c r="BG289"/>
  <c r="BF289"/>
  <c r="T289"/>
  <c r="R289"/>
  <c r="P289"/>
  <c r="BI288"/>
  <c r="BH288"/>
  <c r="BG288"/>
  <c r="BF288"/>
  <c r="T288"/>
  <c r="R288"/>
  <c r="P288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2"/>
  <c r="BH242"/>
  <c r="BG242"/>
  <c r="BF242"/>
  <c r="T242"/>
  <c r="R242"/>
  <c r="P242"/>
  <c r="BI241"/>
  <c r="BH241"/>
  <c r="BG241"/>
  <c r="BF241"/>
  <c r="T241"/>
  <c r="R241"/>
  <c r="P241"/>
  <c r="BI237"/>
  <c r="BH237"/>
  <c r="BG237"/>
  <c r="BF237"/>
  <c r="T237"/>
  <c r="R237"/>
  <c r="P237"/>
  <c r="BI236"/>
  <c r="BH236"/>
  <c r="BG236"/>
  <c r="BF236"/>
  <c r="T236"/>
  <c r="R236"/>
  <c r="P236"/>
  <c r="BI232"/>
  <c r="BH232"/>
  <c r="BG232"/>
  <c r="BF232"/>
  <c r="T232"/>
  <c r="R232"/>
  <c r="P232"/>
  <c r="BI231"/>
  <c r="BH231"/>
  <c r="BG231"/>
  <c r="BF231"/>
  <c r="T231"/>
  <c r="R231"/>
  <c r="P231"/>
  <c r="BI227"/>
  <c r="BH227"/>
  <c r="BG227"/>
  <c r="BF227"/>
  <c r="T227"/>
  <c r="R227"/>
  <c r="P227"/>
  <c r="BI226"/>
  <c r="BH226"/>
  <c r="BG226"/>
  <c r="BF226"/>
  <c r="T226"/>
  <c r="R226"/>
  <c r="P226"/>
  <c r="BI222"/>
  <c r="BH222"/>
  <c r="BG222"/>
  <c r="BF222"/>
  <c r="T222"/>
  <c r="R222"/>
  <c r="P222"/>
  <c r="BI221"/>
  <c r="BH221"/>
  <c r="BG221"/>
  <c r="BF221"/>
  <c r="T221"/>
  <c r="R221"/>
  <c r="P221"/>
  <c r="BI217"/>
  <c r="BH217"/>
  <c r="BG217"/>
  <c r="BF217"/>
  <c r="T217"/>
  <c r="R217"/>
  <c r="P217"/>
  <c r="BI216"/>
  <c r="BH216"/>
  <c r="BG216"/>
  <c r="BF216"/>
  <c r="T216"/>
  <c r="R216"/>
  <c r="P216"/>
  <c r="BI212"/>
  <c r="BH212"/>
  <c r="BG212"/>
  <c r="BF212"/>
  <c r="T212"/>
  <c r="R212"/>
  <c r="P212"/>
  <c r="BI211"/>
  <c r="BH211"/>
  <c r="BG211"/>
  <c r="BF211"/>
  <c r="T211"/>
  <c r="R211"/>
  <c r="P211"/>
  <c r="BI207"/>
  <c r="BH207"/>
  <c r="BG207"/>
  <c r="BF207"/>
  <c r="T207"/>
  <c r="R207"/>
  <c r="P207"/>
  <c r="BI205"/>
  <c r="BH205"/>
  <c r="BG205"/>
  <c r="BF205"/>
  <c r="T205"/>
  <c r="R205"/>
  <c r="P205"/>
  <c r="BI201"/>
  <c r="BH201"/>
  <c r="BG201"/>
  <c r="BF201"/>
  <c r="T201"/>
  <c r="R201"/>
  <c r="P201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J92"/>
  <c r="J91"/>
  <c r="F91"/>
  <c r="F89"/>
  <c r="E87"/>
  <c r="J59"/>
  <c r="J58"/>
  <c r="F58"/>
  <c r="F56"/>
  <c r="E54"/>
  <c r="J20"/>
  <c r="E20"/>
  <c r="F92"/>
  <c r="J19"/>
  <c r="J14"/>
  <c r="J89"/>
  <c r="E7"/>
  <c r="E83"/>
  <c i="3" r="J39"/>
  <c r="J38"/>
  <c i="1" r="AY58"/>
  <c i="3" r="J37"/>
  <c i="1" r="AX58"/>
  <c i="3" r="BI333"/>
  <c r="BH333"/>
  <c r="BG333"/>
  <c r="BF333"/>
  <c r="T333"/>
  <c r="R333"/>
  <c r="P333"/>
  <c r="BI309"/>
  <c r="BH309"/>
  <c r="BG309"/>
  <c r="BF309"/>
  <c r="T309"/>
  <c r="R309"/>
  <c r="P309"/>
  <c r="BI306"/>
  <c r="BH306"/>
  <c r="BG306"/>
  <c r="BF306"/>
  <c r="T306"/>
  <c r="R306"/>
  <c r="P306"/>
  <c r="BI304"/>
  <c r="BH304"/>
  <c r="BG304"/>
  <c r="BF304"/>
  <c r="T304"/>
  <c r="R304"/>
  <c r="P304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66"/>
  <c r="BH266"/>
  <c r="BG266"/>
  <c r="BF266"/>
  <c r="T266"/>
  <c r="R266"/>
  <c r="P266"/>
  <c r="BI255"/>
  <c r="BH255"/>
  <c r="BG255"/>
  <c r="BF255"/>
  <c r="T255"/>
  <c r="R255"/>
  <c r="P255"/>
  <c r="BI249"/>
  <c r="BH249"/>
  <c r="BG249"/>
  <c r="BF249"/>
  <c r="T249"/>
  <c r="R249"/>
  <c r="P249"/>
  <c r="BI242"/>
  <c r="BH242"/>
  <c r="BG242"/>
  <c r="BF242"/>
  <c r="T242"/>
  <c r="R242"/>
  <c r="P242"/>
  <c r="BI239"/>
  <c r="BH239"/>
  <c r="BG239"/>
  <c r="BF239"/>
  <c r="T239"/>
  <c r="R239"/>
  <c r="P239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5"/>
  <c r="BH205"/>
  <c r="BG205"/>
  <c r="BF205"/>
  <c r="T205"/>
  <c r="R205"/>
  <c r="P205"/>
  <c r="BI202"/>
  <c r="BH202"/>
  <c r="BG202"/>
  <c r="BF202"/>
  <c r="T202"/>
  <c r="R202"/>
  <c r="P202"/>
  <c r="BI190"/>
  <c r="BH190"/>
  <c r="BG190"/>
  <c r="BF190"/>
  <c r="T190"/>
  <c r="R190"/>
  <c r="P190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T170"/>
  <c r="R171"/>
  <c r="R170"/>
  <c r="P171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59"/>
  <c r="BH159"/>
  <c r="BG159"/>
  <c r="BF159"/>
  <c r="T159"/>
  <c r="R159"/>
  <c r="P159"/>
  <c r="BI155"/>
  <c r="BH155"/>
  <c r="BG155"/>
  <c r="BF155"/>
  <c r="T155"/>
  <c r="R155"/>
  <c r="P155"/>
  <c r="BI150"/>
  <c r="BH150"/>
  <c r="BG150"/>
  <c r="BF150"/>
  <c r="T150"/>
  <c r="R150"/>
  <c r="P150"/>
  <c r="BI136"/>
  <c r="BH136"/>
  <c r="BG136"/>
  <c r="BF136"/>
  <c r="T136"/>
  <c r="R136"/>
  <c r="P136"/>
  <c r="BI118"/>
  <c r="BH118"/>
  <c r="BG118"/>
  <c r="BF118"/>
  <c r="T118"/>
  <c r="R118"/>
  <c r="P118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J94"/>
  <c r="J93"/>
  <c r="F93"/>
  <c r="F91"/>
  <c r="E89"/>
  <c r="J59"/>
  <c r="J58"/>
  <c r="F58"/>
  <c r="F56"/>
  <c r="E54"/>
  <c r="J20"/>
  <c r="E20"/>
  <c r="F94"/>
  <c r="J19"/>
  <c r="J14"/>
  <c r="J56"/>
  <c r="E7"/>
  <c r="E85"/>
  <c i="2" r="J39"/>
  <c r="J38"/>
  <c i="1" r="AY56"/>
  <c i="2" r="J37"/>
  <c i="1" r="AX56"/>
  <c i="2" r="BI862"/>
  <c r="BH862"/>
  <c r="BG862"/>
  <c r="BF862"/>
  <c r="T862"/>
  <c r="T861"/>
  <c r="R862"/>
  <c r="R861"/>
  <c r="P862"/>
  <c r="P861"/>
  <c r="BI857"/>
  <c r="BH857"/>
  <c r="BG857"/>
  <c r="BF857"/>
  <c r="T857"/>
  <c r="T856"/>
  <c r="T855"/>
  <c r="R857"/>
  <c r="R856"/>
  <c r="R855"/>
  <c r="P857"/>
  <c r="P856"/>
  <c r="P855"/>
  <c r="BI854"/>
  <c r="BH854"/>
  <c r="BG854"/>
  <c r="BF854"/>
  <c r="T854"/>
  <c r="R854"/>
  <c r="P854"/>
  <c r="BI853"/>
  <c r="BH853"/>
  <c r="BG853"/>
  <c r="BF853"/>
  <c r="T853"/>
  <c r="R853"/>
  <c r="P853"/>
  <c r="BI846"/>
  <c r="BH846"/>
  <c r="BG846"/>
  <c r="BF846"/>
  <c r="T846"/>
  <c r="R846"/>
  <c r="P846"/>
  <c r="BI839"/>
  <c r="BH839"/>
  <c r="BG839"/>
  <c r="BF839"/>
  <c r="T839"/>
  <c r="R839"/>
  <c r="P839"/>
  <c r="BI832"/>
  <c r="BH832"/>
  <c r="BG832"/>
  <c r="BF832"/>
  <c r="T832"/>
  <c r="R832"/>
  <c r="P832"/>
  <c r="BI825"/>
  <c r="BH825"/>
  <c r="BG825"/>
  <c r="BF825"/>
  <c r="T825"/>
  <c r="R825"/>
  <c r="P825"/>
  <c r="BI817"/>
  <c r="BH817"/>
  <c r="BG817"/>
  <c r="BF817"/>
  <c r="T817"/>
  <c r="T816"/>
  <c r="R817"/>
  <c r="R816"/>
  <c r="P817"/>
  <c r="P816"/>
  <c r="BI814"/>
  <c r="BH814"/>
  <c r="BG814"/>
  <c r="BF814"/>
  <c r="T814"/>
  <c r="R814"/>
  <c r="P814"/>
  <c r="BI813"/>
  <c r="BH813"/>
  <c r="BG813"/>
  <c r="BF813"/>
  <c r="T813"/>
  <c r="R813"/>
  <c r="P813"/>
  <c r="BI810"/>
  <c r="BH810"/>
  <c r="BG810"/>
  <c r="BF810"/>
  <c r="T810"/>
  <c r="R810"/>
  <c r="P810"/>
  <c r="BI806"/>
  <c r="BH806"/>
  <c r="BG806"/>
  <c r="BF806"/>
  <c r="T806"/>
  <c r="R806"/>
  <c r="P806"/>
  <c r="BI804"/>
  <c r="BH804"/>
  <c r="BG804"/>
  <c r="BF804"/>
  <c r="T804"/>
  <c r="R804"/>
  <c r="P804"/>
  <c r="BI801"/>
  <c r="BH801"/>
  <c r="BG801"/>
  <c r="BF801"/>
  <c r="T801"/>
  <c r="R801"/>
  <c r="P801"/>
  <c r="BI797"/>
  <c r="BH797"/>
  <c r="BG797"/>
  <c r="BF797"/>
  <c r="T797"/>
  <c r="R797"/>
  <c r="P797"/>
  <c r="BI794"/>
  <c r="BH794"/>
  <c r="BG794"/>
  <c r="BF794"/>
  <c r="T794"/>
  <c r="R794"/>
  <c r="P794"/>
  <c r="BI792"/>
  <c r="BH792"/>
  <c r="BG792"/>
  <c r="BF792"/>
  <c r="T792"/>
  <c r="R792"/>
  <c r="P792"/>
  <c r="BI789"/>
  <c r="BH789"/>
  <c r="BG789"/>
  <c r="BF789"/>
  <c r="T789"/>
  <c r="R789"/>
  <c r="P789"/>
  <c r="BI786"/>
  <c r="BH786"/>
  <c r="BG786"/>
  <c r="BF786"/>
  <c r="T786"/>
  <c r="R786"/>
  <c r="P786"/>
  <c r="BI780"/>
  <c r="BH780"/>
  <c r="BG780"/>
  <c r="BF780"/>
  <c r="T780"/>
  <c r="R780"/>
  <c r="P780"/>
  <c r="BI769"/>
  <c r="BH769"/>
  <c r="BG769"/>
  <c r="BF769"/>
  <c r="T769"/>
  <c r="R769"/>
  <c r="P769"/>
  <c r="BI765"/>
  <c r="BH765"/>
  <c r="BG765"/>
  <c r="BF765"/>
  <c r="T765"/>
  <c r="R765"/>
  <c r="P765"/>
  <c r="BI760"/>
  <c r="BH760"/>
  <c r="BG760"/>
  <c r="BF760"/>
  <c r="T760"/>
  <c r="R760"/>
  <c r="P760"/>
  <c r="BI753"/>
  <c r="BH753"/>
  <c r="BG753"/>
  <c r="BF753"/>
  <c r="T753"/>
  <c r="R753"/>
  <c r="P753"/>
  <c r="BI742"/>
  <c r="BH742"/>
  <c r="BG742"/>
  <c r="BF742"/>
  <c r="T742"/>
  <c r="R742"/>
  <c r="P742"/>
  <c r="BI739"/>
  <c r="BH739"/>
  <c r="BG739"/>
  <c r="BF739"/>
  <c r="T739"/>
  <c r="R739"/>
  <c r="P739"/>
  <c r="BI735"/>
  <c r="BH735"/>
  <c r="BG735"/>
  <c r="BF735"/>
  <c r="T735"/>
  <c r="R735"/>
  <c r="P735"/>
  <c r="BI734"/>
  <c r="BH734"/>
  <c r="BG734"/>
  <c r="BF734"/>
  <c r="T734"/>
  <c r="R734"/>
  <c r="P734"/>
  <c r="BI730"/>
  <c r="BH730"/>
  <c r="BG730"/>
  <c r="BF730"/>
  <c r="T730"/>
  <c r="R730"/>
  <c r="P730"/>
  <c r="BI721"/>
  <c r="BH721"/>
  <c r="BG721"/>
  <c r="BF721"/>
  <c r="T721"/>
  <c r="R721"/>
  <c r="P721"/>
  <c r="BI683"/>
  <c r="BH683"/>
  <c r="BG683"/>
  <c r="BF683"/>
  <c r="T683"/>
  <c r="R683"/>
  <c r="P683"/>
  <c r="BI679"/>
  <c r="BH679"/>
  <c r="BG679"/>
  <c r="BF679"/>
  <c r="T679"/>
  <c r="R679"/>
  <c r="P679"/>
  <c r="BI675"/>
  <c r="BH675"/>
  <c r="BG675"/>
  <c r="BF675"/>
  <c r="T675"/>
  <c r="R675"/>
  <c r="P675"/>
  <c r="BI668"/>
  <c r="BH668"/>
  <c r="BG668"/>
  <c r="BF668"/>
  <c r="T668"/>
  <c r="R668"/>
  <c r="P668"/>
  <c r="BI664"/>
  <c r="BH664"/>
  <c r="BG664"/>
  <c r="BF664"/>
  <c r="T664"/>
  <c r="R664"/>
  <c r="P664"/>
  <c r="BI655"/>
  <c r="BH655"/>
  <c r="BG655"/>
  <c r="BF655"/>
  <c r="T655"/>
  <c r="R655"/>
  <c r="P655"/>
  <c r="BI641"/>
  <c r="BH641"/>
  <c r="BG641"/>
  <c r="BF641"/>
  <c r="T641"/>
  <c r="R641"/>
  <c r="P641"/>
  <c r="BI636"/>
  <c r="BH636"/>
  <c r="BG636"/>
  <c r="BF636"/>
  <c r="T636"/>
  <c r="R636"/>
  <c r="P636"/>
  <c r="BI633"/>
  <c r="BH633"/>
  <c r="BG633"/>
  <c r="BF633"/>
  <c r="T633"/>
  <c r="R633"/>
  <c r="P633"/>
  <c r="BI604"/>
  <c r="BH604"/>
  <c r="BG604"/>
  <c r="BF604"/>
  <c r="T604"/>
  <c r="R604"/>
  <c r="P604"/>
  <c r="BI593"/>
  <c r="BH593"/>
  <c r="BG593"/>
  <c r="BF593"/>
  <c r="T593"/>
  <c r="R593"/>
  <c r="P593"/>
  <c r="BI557"/>
  <c r="BH557"/>
  <c r="BG557"/>
  <c r="BF557"/>
  <c r="T557"/>
  <c r="R557"/>
  <c r="P557"/>
  <c r="BI554"/>
  <c r="BH554"/>
  <c r="BG554"/>
  <c r="BF554"/>
  <c r="T554"/>
  <c r="R554"/>
  <c r="P554"/>
  <c r="BI537"/>
  <c r="BH537"/>
  <c r="BG537"/>
  <c r="BF537"/>
  <c r="T537"/>
  <c r="R537"/>
  <c r="P537"/>
  <c r="BI519"/>
  <c r="BH519"/>
  <c r="BG519"/>
  <c r="BF519"/>
  <c r="T519"/>
  <c r="R519"/>
  <c r="P519"/>
  <c r="BI513"/>
  <c r="BH513"/>
  <c r="BG513"/>
  <c r="BF513"/>
  <c r="T513"/>
  <c r="R513"/>
  <c r="P513"/>
  <c r="BI506"/>
  <c r="BH506"/>
  <c r="BG506"/>
  <c r="BF506"/>
  <c r="T506"/>
  <c r="R506"/>
  <c r="P506"/>
  <c r="BI503"/>
  <c r="BH503"/>
  <c r="BG503"/>
  <c r="BF503"/>
  <c r="T503"/>
  <c r="R503"/>
  <c r="P503"/>
  <c r="BI494"/>
  <c r="BH494"/>
  <c r="BG494"/>
  <c r="BF494"/>
  <c r="T494"/>
  <c r="R494"/>
  <c r="P494"/>
  <c r="BI484"/>
  <c r="BH484"/>
  <c r="BG484"/>
  <c r="BF484"/>
  <c r="T484"/>
  <c r="R484"/>
  <c r="P484"/>
  <c r="BI480"/>
  <c r="BH480"/>
  <c r="BG480"/>
  <c r="BF480"/>
  <c r="T480"/>
  <c r="R480"/>
  <c r="P480"/>
  <c r="BI476"/>
  <c r="BH476"/>
  <c r="BG476"/>
  <c r="BF476"/>
  <c r="T476"/>
  <c r="R476"/>
  <c r="P476"/>
  <c r="BI471"/>
  <c r="BH471"/>
  <c r="BG471"/>
  <c r="BF471"/>
  <c r="T471"/>
  <c r="R471"/>
  <c r="P471"/>
  <c r="BI468"/>
  <c r="BH468"/>
  <c r="BG468"/>
  <c r="BF468"/>
  <c r="T468"/>
  <c r="R468"/>
  <c r="P468"/>
  <c r="BI456"/>
  <c r="BH456"/>
  <c r="BG456"/>
  <c r="BF456"/>
  <c r="T456"/>
  <c r="T455"/>
  <c r="R456"/>
  <c r="R455"/>
  <c r="P456"/>
  <c r="P455"/>
  <c r="BI444"/>
  <c r="BH444"/>
  <c r="BG444"/>
  <c r="BF444"/>
  <c r="T444"/>
  <c r="T443"/>
  <c r="R444"/>
  <c r="R443"/>
  <c r="P444"/>
  <c r="P443"/>
  <c r="BI440"/>
  <c r="BH440"/>
  <c r="BG440"/>
  <c r="BF440"/>
  <c r="T440"/>
  <c r="T439"/>
  <c r="R440"/>
  <c r="R439"/>
  <c r="P440"/>
  <c r="P439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30"/>
  <c r="BH430"/>
  <c r="BG430"/>
  <c r="BF430"/>
  <c r="T430"/>
  <c r="R430"/>
  <c r="P430"/>
  <c r="BI428"/>
  <c r="BH428"/>
  <c r="BG428"/>
  <c r="BF428"/>
  <c r="T428"/>
  <c r="R428"/>
  <c r="P428"/>
  <c r="BI424"/>
  <c r="BH424"/>
  <c r="BG424"/>
  <c r="BF424"/>
  <c r="T424"/>
  <c r="R424"/>
  <c r="P424"/>
  <c r="BI421"/>
  <c r="BH421"/>
  <c r="BG421"/>
  <c r="BF421"/>
  <c r="T421"/>
  <c r="R421"/>
  <c r="P421"/>
  <c r="BI418"/>
  <c r="BH418"/>
  <c r="BG418"/>
  <c r="BF418"/>
  <c r="T418"/>
  <c r="R418"/>
  <c r="P418"/>
  <c r="BI415"/>
  <c r="BH415"/>
  <c r="BG415"/>
  <c r="BF415"/>
  <c r="T415"/>
  <c r="R415"/>
  <c r="P415"/>
  <c r="BI412"/>
  <c r="BH412"/>
  <c r="BG412"/>
  <c r="BF412"/>
  <c r="T412"/>
  <c r="R412"/>
  <c r="P412"/>
  <c r="BI408"/>
  <c r="BH408"/>
  <c r="BG408"/>
  <c r="BF408"/>
  <c r="T408"/>
  <c r="R408"/>
  <c r="P408"/>
  <c r="BI404"/>
  <c r="BH404"/>
  <c r="BG404"/>
  <c r="BF404"/>
  <c r="T404"/>
  <c r="R404"/>
  <c r="P404"/>
  <c r="BI400"/>
  <c r="BH400"/>
  <c r="BG400"/>
  <c r="BF400"/>
  <c r="T400"/>
  <c r="R400"/>
  <c r="P400"/>
  <c r="BI397"/>
  <c r="BH397"/>
  <c r="BG397"/>
  <c r="BF397"/>
  <c r="T397"/>
  <c r="R397"/>
  <c r="P397"/>
  <c r="BI393"/>
  <c r="BH393"/>
  <c r="BG393"/>
  <c r="BF393"/>
  <c r="T393"/>
  <c r="R393"/>
  <c r="P393"/>
  <c r="BI389"/>
  <c r="BH389"/>
  <c r="BG389"/>
  <c r="BF389"/>
  <c r="T389"/>
  <c r="R389"/>
  <c r="P389"/>
  <c r="BI384"/>
  <c r="BH384"/>
  <c r="BG384"/>
  <c r="BF384"/>
  <c r="T384"/>
  <c r="R384"/>
  <c r="P384"/>
  <c r="BI377"/>
  <c r="BH377"/>
  <c r="BG377"/>
  <c r="BF377"/>
  <c r="T377"/>
  <c r="R377"/>
  <c r="P377"/>
  <c r="BI373"/>
  <c r="BH373"/>
  <c r="BG373"/>
  <c r="BF373"/>
  <c r="T373"/>
  <c r="R373"/>
  <c r="P373"/>
  <c r="BI366"/>
  <c r="BH366"/>
  <c r="BG366"/>
  <c r="BF366"/>
  <c r="T366"/>
  <c r="R366"/>
  <c r="P366"/>
  <c r="BI363"/>
  <c r="BH363"/>
  <c r="BG363"/>
  <c r="BF363"/>
  <c r="T363"/>
  <c r="R363"/>
  <c r="P363"/>
  <c r="BI359"/>
  <c r="BH359"/>
  <c r="BG359"/>
  <c r="BF359"/>
  <c r="T359"/>
  <c r="R359"/>
  <c r="P359"/>
  <c r="BI355"/>
  <c r="BH355"/>
  <c r="BG355"/>
  <c r="BF355"/>
  <c r="T355"/>
  <c r="R355"/>
  <c r="P355"/>
  <c r="BI351"/>
  <c r="BH351"/>
  <c r="BG351"/>
  <c r="BF351"/>
  <c r="T351"/>
  <c r="T350"/>
  <c r="R351"/>
  <c r="R350"/>
  <c r="P351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6"/>
  <c r="BH336"/>
  <c r="BG336"/>
  <c r="BF336"/>
  <c r="T336"/>
  <c r="T335"/>
  <c r="R336"/>
  <c r="R335"/>
  <c r="P336"/>
  <c r="P335"/>
  <c r="BI332"/>
  <c r="BH332"/>
  <c r="BG332"/>
  <c r="BF332"/>
  <c r="T332"/>
  <c r="R332"/>
  <c r="P332"/>
  <c r="BI325"/>
  <c r="BH325"/>
  <c r="BG325"/>
  <c r="BF325"/>
  <c r="T325"/>
  <c r="R325"/>
  <c r="P325"/>
  <c r="BI307"/>
  <c r="BH307"/>
  <c r="BG307"/>
  <c r="BF307"/>
  <c r="T307"/>
  <c r="R307"/>
  <c r="P307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90"/>
  <c r="BH290"/>
  <c r="BG290"/>
  <c r="BF290"/>
  <c r="T290"/>
  <c r="R290"/>
  <c r="P290"/>
  <c r="BI284"/>
  <c r="BH284"/>
  <c r="BG284"/>
  <c r="BF284"/>
  <c r="T284"/>
  <c r="R284"/>
  <c r="P284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57"/>
  <c r="BH257"/>
  <c r="BG257"/>
  <c r="BF257"/>
  <c r="T257"/>
  <c r="R257"/>
  <c r="P257"/>
  <c r="BI250"/>
  <c r="BH250"/>
  <c r="BG250"/>
  <c r="BF250"/>
  <c r="T250"/>
  <c r="R250"/>
  <c r="P250"/>
  <c r="BI241"/>
  <c r="BH241"/>
  <c r="BG241"/>
  <c r="BF241"/>
  <c r="T241"/>
  <c r="R241"/>
  <c r="P241"/>
  <c r="BI230"/>
  <c r="BH230"/>
  <c r="BG230"/>
  <c r="BF230"/>
  <c r="T230"/>
  <c r="R230"/>
  <c r="P230"/>
  <c r="BI221"/>
  <c r="BH221"/>
  <c r="BG221"/>
  <c r="BF221"/>
  <c r="T221"/>
  <c r="R221"/>
  <c r="P221"/>
  <c r="BI217"/>
  <c r="BH217"/>
  <c r="BG217"/>
  <c r="BF217"/>
  <c r="T217"/>
  <c r="R217"/>
  <c r="P217"/>
  <c r="BI212"/>
  <c r="BH212"/>
  <c r="BG212"/>
  <c r="BF212"/>
  <c r="T212"/>
  <c r="R212"/>
  <c r="P212"/>
  <c r="BI206"/>
  <c r="BH206"/>
  <c r="BG206"/>
  <c r="BF206"/>
  <c r="T206"/>
  <c r="R206"/>
  <c r="P206"/>
  <c r="BI204"/>
  <c r="BH204"/>
  <c r="BG204"/>
  <c r="BF204"/>
  <c r="T204"/>
  <c r="T203"/>
  <c r="R204"/>
  <c r="R203"/>
  <c r="P204"/>
  <c r="P203"/>
  <c r="BI199"/>
  <c r="BH199"/>
  <c r="BG199"/>
  <c r="BF199"/>
  <c r="T199"/>
  <c r="R199"/>
  <c r="P199"/>
  <c r="BI195"/>
  <c r="BH195"/>
  <c r="BG195"/>
  <c r="BF195"/>
  <c r="T195"/>
  <c r="R195"/>
  <c r="P195"/>
  <c r="BI187"/>
  <c r="BH187"/>
  <c r="BG187"/>
  <c r="BF187"/>
  <c r="T187"/>
  <c r="R187"/>
  <c r="P187"/>
  <c r="BI183"/>
  <c r="BH183"/>
  <c r="BG183"/>
  <c r="BF183"/>
  <c r="T183"/>
  <c r="R183"/>
  <c r="P183"/>
  <c r="BI174"/>
  <c r="BH174"/>
  <c r="BG174"/>
  <c r="BF174"/>
  <c r="T174"/>
  <c r="R174"/>
  <c r="P174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4"/>
  <c r="BH144"/>
  <c r="BG144"/>
  <c r="BF144"/>
  <c r="T144"/>
  <c r="R144"/>
  <c r="P144"/>
  <c r="BI133"/>
  <c r="BH133"/>
  <c r="BG133"/>
  <c r="BF133"/>
  <c r="T133"/>
  <c r="R133"/>
  <c r="P133"/>
  <c r="BI124"/>
  <c r="BH124"/>
  <c r="BG124"/>
  <c r="BF124"/>
  <c r="T124"/>
  <c r="R124"/>
  <c r="P124"/>
  <c r="BI122"/>
  <c r="BH122"/>
  <c r="BG122"/>
  <c r="BF122"/>
  <c r="T122"/>
  <c r="R122"/>
  <c r="P122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J105"/>
  <c r="J104"/>
  <c r="F104"/>
  <c r="F102"/>
  <c r="E100"/>
  <c r="J59"/>
  <c r="J58"/>
  <c r="F58"/>
  <c r="F56"/>
  <c r="E54"/>
  <c r="J20"/>
  <c r="E20"/>
  <c r="F59"/>
  <c r="J19"/>
  <c r="J14"/>
  <c r="J102"/>
  <c r="E7"/>
  <c r="E50"/>
  <c i="1" r="L50"/>
  <c r="AM50"/>
  <c r="AM49"/>
  <c r="L49"/>
  <c r="AM47"/>
  <c r="L47"/>
  <c r="L45"/>
  <c r="L44"/>
  <c i="2" r="J250"/>
  <c r="J349"/>
  <c i="4" r="BK330"/>
  <c r="BK98"/>
  <c i="5" r="BK159"/>
  <c i="2" r="BK456"/>
  <c r="BK204"/>
  <c r="BK814"/>
  <c i="3" r="J100"/>
  <c i="4" r="BK201"/>
  <c i="5" r="BK126"/>
  <c r="BK141"/>
  <c i="7" r="BK101"/>
  <c i="8" r="BK129"/>
  <c i="2" r="BK290"/>
  <c r="BK636"/>
  <c i="3" r="J249"/>
  <c i="4" r="BK412"/>
  <c i="7" r="BK116"/>
  <c i="2" r="J284"/>
  <c r="BK116"/>
  <c i="3" r="J166"/>
  <c i="4" r="BK188"/>
  <c r="J184"/>
  <c i="5" r="BK134"/>
  <c r="BK153"/>
  <c i="7" r="BK108"/>
  <c i="2" r="BK303"/>
  <c i="3" r="J304"/>
  <c i="4" r="J274"/>
  <c r="J262"/>
  <c r="BK246"/>
  <c i="5" r="J134"/>
  <c i="2" r="J428"/>
  <c r="J557"/>
  <c i="3" r="J168"/>
  <c i="4" r="J137"/>
  <c r="J216"/>
  <c r="J249"/>
  <c i="7" r="BK96"/>
  <c i="2" r="J435"/>
  <c r="BK471"/>
  <c i="5" r="J187"/>
  <c i="6" r="J97"/>
  <c i="8" r="BK115"/>
  <c i="2" r="J151"/>
  <c r="J664"/>
  <c i="3" r="BK228"/>
  <c i="4" r="BK384"/>
  <c i="5" r="J121"/>
  <c r="BK205"/>
  <c i="8" r="J111"/>
  <c i="2" r="J122"/>
  <c i="3" r="BK212"/>
  <c i="4" r="BK409"/>
  <c r="J111"/>
  <c i="6" r="BK111"/>
  <c i="2" r="J221"/>
  <c r="BK206"/>
  <c i="4" r="J128"/>
  <c r="J221"/>
  <c i="5" r="J169"/>
  <c i="2" r="J480"/>
  <c r="J853"/>
  <c r="BK668"/>
  <c i="4" r="BK111"/>
  <c i="5" r="BK111"/>
  <c r="J139"/>
  <c i="2" r="BK735"/>
  <c i="4" r="J279"/>
  <c i="2" r="BK519"/>
  <c i="3" r="J212"/>
  <c i="2" r="J116"/>
  <c i="4" r="BK149"/>
  <c r="J398"/>
  <c i="5" r="J211"/>
  <c i="6" r="J100"/>
  <c i="2" r="J366"/>
  <c i="4" r="J158"/>
  <c r="J403"/>
  <c i="5" r="BK183"/>
  <c r="J110"/>
  <c i="9" r="J95"/>
  <c i="2" r="J503"/>
  <c i="3" r="BK279"/>
  <c i="4" r="BK270"/>
  <c r="J369"/>
  <c r="BK388"/>
  <c i="5" r="J164"/>
  <c i="8" r="BK93"/>
  <c i="2" r="J513"/>
  <c r="BK810"/>
  <c i="4" r="J124"/>
  <c r="J125"/>
  <c i="5" r="J137"/>
  <c i="9" r="J87"/>
  <c i="2" r="J332"/>
  <c i="3" r="BK283"/>
  <c i="4" r="BK280"/>
  <c r="BK416"/>
  <c i="5" r="J167"/>
  <c r="BK139"/>
  <c i="6" r="J103"/>
  <c i="1" r="AS57"/>
  <c i="4" r="BK356"/>
  <c i="5" r="J204"/>
  <c i="2" r="BK299"/>
  <c r="J204"/>
  <c i="3" r="BK175"/>
  <c i="4" r="BK136"/>
  <c i="5" r="BK155"/>
  <c i="8" r="BK123"/>
  <c i="2" r="J307"/>
  <c r="BK832"/>
  <c i="3" r="J155"/>
  <c i="4" r="J352"/>
  <c i="5" r="J141"/>
  <c r="BK204"/>
  <c i="7" r="J102"/>
  <c i="2" r="BK174"/>
  <c r="J655"/>
  <c i="3" r="J266"/>
  <c i="4" r="BK320"/>
  <c r="J308"/>
  <c i="5" r="BK169"/>
  <c i="7" r="J96"/>
  <c i="2" r="BK273"/>
  <c r="BK792"/>
  <c r="J636"/>
  <c i="3" r="J220"/>
  <c i="4" r="BK355"/>
  <c r="J408"/>
  <c i="5" r="BK199"/>
  <c i="6" r="BK106"/>
  <c i="2" r="BK633"/>
  <c i="4" r="J241"/>
  <c r="J336"/>
  <c i="2" r="J506"/>
  <c r="J377"/>
  <c i="3" r="J232"/>
  <c i="4" r="J362"/>
  <c i="5" r="J163"/>
  <c r="J218"/>
  <c i="2" r="J641"/>
  <c r="J217"/>
  <c i="3" r="J281"/>
  <c i="4" r="BK408"/>
  <c i="5" r="J215"/>
  <c i="2" r="BK346"/>
  <c r="J734"/>
  <c i="3" r="BK239"/>
  <c i="4" r="BK352"/>
  <c r="J412"/>
  <c i="5" r="J122"/>
  <c i="8" r="J121"/>
  <c i="3" r="BK215"/>
  <c i="4" r="J404"/>
  <c r="J314"/>
  <c i="5" r="J185"/>
  <c r="J119"/>
  <c i="8" r="BK103"/>
  <c i="2" r="BK857"/>
  <c r="BK345"/>
  <c i="3" r="BK166"/>
  <c i="4" r="BK162"/>
  <c r="BK394"/>
  <c i="5" r="J195"/>
  <c i="2" r="J440"/>
  <c r="BK162"/>
  <c i="4" r="BK296"/>
  <c r="J365"/>
  <c i="5" r="BK225"/>
  <c i="7" r="J93"/>
  <c i="2" r="J683"/>
  <c i="3" r="J202"/>
  <c i="4" r="J133"/>
  <c i="5" r="BK128"/>
  <c i="6" r="BK93"/>
  <c i="8" r="BK126"/>
  <c i="2" r="BK187"/>
  <c i="4" r="J196"/>
  <c r="BK207"/>
  <c r="BK106"/>
  <c i="5" r="J161"/>
  <c i="7" r="BK99"/>
  <c i="2" r="J839"/>
  <c r="BK421"/>
  <c i="4" r="J207"/>
  <c i="8" r="BK108"/>
  <c i="2" r="BK468"/>
  <c r="J373"/>
  <c i="3" r="J255"/>
  <c i="4" r="BK139"/>
  <c i="5" r="BK121"/>
  <c i="6" r="BK107"/>
  <c i="7" r="J94"/>
  <c i="8" r="J103"/>
  <c i="2" r="J854"/>
  <c r="BK325"/>
  <c i="4" r="BK200"/>
  <c r="J131"/>
  <c i="5" r="J143"/>
  <c i="6" r="BK119"/>
  <c i="9" r="BK100"/>
  <c i="2" r="BK817"/>
  <c r="J230"/>
  <c i="1" r="AS55"/>
  <c i="3" r="J333"/>
  <c i="2" r="J786"/>
  <c i="4" r="BK329"/>
  <c r="J149"/>
  <c i="5" r="BK156"/>
  <c i="2" r="BK349"/>
  <c r="BK753"/>
  <c i="3" r="BK304"/>
  <c i="4" r="BK196"/>
  <c r="J319"/>
  <c i="5" r="BK124"/>
  <c i="6" r="J115"/>
  <c i="2" r="BK295"/>
  <c r="BK683"/>
  <c i="3" r="J292"/>
  <c i="4" r="J338"/>
  <c i="2" r="BK393"/>
  <c r="J339"/>
  <c i="4" r="BK314"/>
  <c r="BK360"/>
  <c i="7" r="J115"/>
  <c i="2" r="J183"/>
  <c i="3" r="BK295"/>
  <c i="4" r="BK140"/>
  <c i="5" r="BK112"/>
  <c r="BK117"/>
  <c r="J108"/>
  <c r="BK145"/>
  <c r="BK197"/>
  <c i="6" r="J102"/>
  <c i="2" r="J124"/>
  <c r="BK853"/>
  <c r="J412"/>
  <c r="J739"/>
  <c i="3" r="J309"/>
  <c i="4" r="BK259"/>
  <c r="J139"/>
  <c r="J329"/>
  <c i="5" r="BK171"/>
  <c i="2" r="BK269"/>
  <c r="BK760"/>
  <c i="3" r="BK155"/>
  <c i="4" r="J325"/>
  <c r="J282"/>
  <c i="5" r="BK161"/>
  <c i="6" r="BK92"/>
  <c i="7" r="J97"/>
  <c i="2" r="J397"/>
  <c r="BK480"/>
  <c i="3" r="J306"/>
  <c i="6" r="J105"/>
  <c i="8" r="J105"/>
  <c i="2" r="J133"/>
  <c r="BK675"/>
  <c i="4" r="BK278"/>
  <c r="J416"/>
  <c r="J364"/>
  <c i="5" r="BK162"/>
  <c i="9" r="J98"/>
  <c i="2" r="BK484"/>
  <c r="J604"/>
  <c i="4" r="BK336"/>
  <c r="J384"/>
  <c i="5" r="BK187"/>
  <c r="J102"/>
  <c i="6" r="BK97"/>
  <c i="7" r="J99"/>
  <c i="8" r="J126"/>
  <c i="2" r="J344"/>
  <c r="BK343"/>
  <c i="3" r="BK218"/>
  <c r="BK232"/>
  <c i="4" r="BK362"/>
  <c r="J144"/>
  <c i="5" r="J132"/>
  <c i="6" r="J88"/>
  <c i="3" r="BK288"/>
  <c i="4" r="BK155"/>
  <c i="5" r="J226"/>
  <c r="J222"/>
  <c i="7" r="J104"/>
  <c i="3" r="BK179"/>
  <c i="4" r="J310"/>
  <c r="J394"/>
  <c i="5" r="BK110"/>
  <c r="J109"/>
  <c r="BK185"/>
  <c r="BK177"/>
  <c i="2" r="BK241"/>
  <c r="BK494"/>
  <c r="BK118"/>
  <c i="3" r="BK235"/>
  <c i="4" r="BK420"/>
  <c r="J176"/>
  <c i="6" r="BK96"/>
  <c i="2" r="BK412"/>
  <c i="3" r="BK104"/>
  <c i="4" r="J281"/>
  <c r="BK137"/>
  <c i="5" r="J213"/>
  <c i="8" r="J101"/>
  <c i="2" r="BK433"/>
  <c i="3" r="BK100"/>
  <c i="4" r="J363"/>
  <c r="BK256"/>
  <c r="J162"/>
  <c i="5" r="J96"/>
  <c i="7" r="J113"/>
  <c i="2" r="BK503"/>
  <c r="J801"/>
  <c i="3" r="BK266"/>
  <c i="4" r="J98"/>
  <c i="5" r="J228"/>
  <c i="2" r="J345"/>
  <c r="BK122"/>
  <c i="4" r="BK308"/>
  <c r="J119"/>
  <c i="7" r="BK111"/>
  <c i="2" r="J389"/>
  <c r="BK742"/>
  <c i="4" r="J256"/>
  <c r="BK361"/>
  <c i="5" r="J162"/>
  <c i="6" r="BK99"/>
  <c i="7" r="J116"/>
  <c i="2" r="J348"/>
  <c r="J633"/>
  <c i="4" r="J147"/>
  <c r="BK358"/>
  <c i="5" r="BK122"/>
  <c i="7" r="J105"/>
  <c i="2" r="J537"/>
  <c r="BK554"/>
  <c r="J424"/>
  <c r="J404"/>
  <c i="3" r="J224"/>
  <c i="4" r="J252"/>
  <c r="BK421"/>
  <c r="J205"/>
  <c i="5" r="J181"/>
  <c i="9" r="BK104"/>
  <c i="2" r="J813"/>
  <c r="BK154"/>
  <c i="4" r="J361"/>
  <c r="BK373"/>
  <c i="5" r="BK119"/>
  <c i="2" r="J295"/>
  <c r="J144"/>
  <c r="J753"/>
  <c i="4" r="J332"/>
  <c r="J409"/>
  <c i="5" r="J130"/>
  <c r="J155"/>
  <c i="6" r="J99"/>
  <c i="9" r="J90"/>
  <c i="2" r="BK789"/>
  <c r="BK435"/>
  <c i="3" r="BK118"/>
  <c i="5" r="BK143"/>
  <c i="9" r="J104"/>
  <c i="2" r="BK593"/>
  <c r="BK664"/>
  <c i="3" r="J190"/>
  <c i="4" r="J296"/>
  <c i="5" r="J171"/>
  <c r="BK164"/>
  <c i="8" r="J134"/>
  <c i="2" r="J789"/>
  <c i="3" r="BK249"/>
  <c i="4" r="BK292"/>
  <c r="BK216"/>
  <c i="5" r="BK209"/>
  <c r="J124"/>
  <c r="J201"/>
  <c r="J106"/>
  <c i="2" r="J433"/>
  <c r="BK604"/>
  <c i="3" r="BK164"/>
  <c i="4" r="J278"/>
  <c r="BK211"/>
  <c r="BK115"/>
  <c i="7" r="J89"/>
  <c i="2" r="BK730"/>
  <c r="BK424"/>
  <c i="4" r="J246"/>
  <c r="J421"/>
  <c i="5" r="BK152"/>
  <c i="6" r="BK116"/>
  <c i="2" r="J519"/>
  <c r="J154"/>
  <c i="3" r="J104"/>
  <c i="4" r="J134"/>
  <c r="J188"/>
  <c r="BK119"/>
  <c i="5" r="BK226"/>
  <c i="7" r="BK105"/>
  <c i="2" r="BK415"/>
  <c r="BK739"/>
  <c i="3" r="J235"/>
  <c i="4" r="J280"/>
  <c r="J192"/>
  <c i="7" r="J101"/>
  <c i="2" r="J384"/>
  <c r="BK149"/>
  <c i="4" r="BK158"/>
  <c i="7" r="BK115"/>
  <c i="2" r="J857"/>
  <c r="J355"/>
  <c i="4" r="J331"/>
  <c r="BK172"/>
  <c i="5" r="BK148"/>
  <c i="6" r="BK104"/>
  <c i="7" r="BK91"/>
  <c i="2" r="J418"/>
  <c i="3" r="BK150"/>
  <c i="4" r="BK305"/>
  <c r="J127"/>
  <c i="5" r="BK147"/>
  <c i="8" r="J108"/>
  <c i="2" r="BK250"/>
  <c r="J804"/>
  <c i="3" r="J118"/>
  <c r="J108"/>
  <c i="4" r="BK324"/>
  <c r="BK334"/>
  <c i="6" r="BK110"/>
  <c i="8" r="J96"/>
  <c i="3" r="J179"/>
  <c i="4" r="J289"/>
  <c r="J106"/>
  <c i="5" r="J159"/>
  <c i="6" r="J113"/>
  <c i="8" r="J93"/>
  <c i="2" r="J199"/>
  <c i="3" r="J288"/>
  <c i="4" r="BK180"/>
  <c i="2" r="BK801"/>
  <c i="5" r="BK96"/>
  <c i="2" r="BK373"/>
  <c r="BK825"/>
  <c r="BK408"/>
  <c i="4" r="BK363"/>
  <c r="J270"/>
  <c r="J283"/>
  <c r="BK164"/>
  <c i="2" r="BK111"/>
  <c r="BK257"/>
  <c i="4" r="BK144"/>
  <c r="J399"/>
  <c i="5" r="BK215"/>
  <c i="7" r="J110"/>
  <c i="2" r="BK506"/>
  <c r="BK347"/>
  <c i="4" r="J309"/>
  <c r="BK319"/>
  <c r="BK310"/>
  <c i="6" r="BK94"/>
  <c i="7" r="J106"/>
  <c i="2" r="BK557"/>
  <c i="3" r="BK255"/>
  <c i="4" r="J349"/>
  <c i="2" r="J421"/>
  <c i="4" r="J201"/>
  <c r="J130"/>
  <c i="5" r="J175"/>
  <c i="2" r="J273"/>
  <c r="J174"/>
  <c r="BK839"/>
  <c i="4" r="BK249"/>
  <c r="J222"/>
  <c i="5" r="BK132"/>
  <c i="2" r="BK183"/>
  <c r="BK195"/>
  <c i="3" r="J136"/>
  <c i="4" r="BK331"/>
  <c r="J155"/>
  <c i="5" r="BK211"/>
  <c i="6" r="J104"/>
  <c i="7" r="BK93"/>
  <c i="2" r="J341"/>
  <c r="J393"/>
  <c i="4" r="BK309"/>
  <c i="5" r="J145"/>
  <c i="2" r="J825"/>
  <c r="J336"/>
  <c i="3" r="J239"/>
  <c i="4" r="BK205"/>
  <c i="5" r="BK195"/>
  <c i="8" r="BK111"/>
  <c i="3" r="J111"/>
  <c i="4" r="BK404"/>
  <c i="5" r="J151"/>
  <c r="J183"/>
  <c r="BK207"/>
  <c i="6" r="BK91"/>
  <c i="2" r="BK806"/>
  <c r="BK854"/>
  <c i="3" r="J164"/>
  <c i="4" r="J301"/>
  <c r="BK122"/>
  <c i="7" r="J103"/>
  <c i="2" r="J118"/>
  <c i="4" r="BK289"/>
  <c r="J315"/>
  <c i="5" r="J205"/>
  <c i="8" r="J131"/>
  <c i="2" r="J437"/>
  <c r="J780"/>
  <c i="4" r="J237"/>
  <c r="BK369"/>
  <c i="5" r="BK217"/>
  <c i="7" r="J111"/>
  <c i="2" r="BK513"/>
  <c i="4" r="BK283"/>
  <c r="J284"/>
  <c i="5" r="BK149"/>
  <c i="7" r="J107"/>
  <c i="2" r="J494"/>
  <c r="BK786"/>
  <c i="4" r="J102"/>
  <c r="J172"/>
  <c i="7" r="J91"/>
  <c i="2" r="J468"/>
  <c r="J277"/>
  <c r="BK307"/>
  <c i="4" r="BK236"/>
  <c i="5" r="J193"/>
  <c r="BK175"/>
  <c i="6" r="J93"/>
  <c i="8" r="BK121"/>
  <c i="2" r="J257"/>
  <c r="J212"/>
  <c i="3" r="J242"/>
  <c i="4" r="J340"/>
  <c r="BK398"/>
  <c i="5" r="BK116"/>
  <c i="6" r="BK89"/>
  <c i="2" r="BK404"/>
  <c r="BK794"/>
  <c r="BK158"/>
  <c i="4" r="J334"/>
  <c r="BK231"/>
  <c i="5" r="BK167"/>
  <c i="6" r="J108"/>
  <c i="2" r="J846"/>
  <c r="BK769"/>
  <c i="4" r="J320"/>
  <c i="5" r="J112"/>
  <c i="6" r="J91"/>
  <c i="2" r="BK339"/>
  <c r="BK359"/>
  <c i="4" r="J360"/>
  <c r="BK365"/>
  <c i="5" r="J157"/>
  <c i="6" r="J101"/>
  <c i="8" r="BK105"/>
  <c i="2" r="BK133"/>
  <c i="3" r="J159"/>
  <c i="4" r="BK168"/>
  <c r="BK340"/>
  <c i="8" r="J129"/>
  <c i="2" r="BK765"/>
  <c r="BK221"/>
  <c i="3" r="BK309"/>
  <c i="4" r="BK266"/>
  <c r="J231"/>
  <c i="5" r="J128"/>
  <c i="6" r="BK102"/>
  <c i="2" r="J408"/>
  <c i="6" r="J107"/>
  <c i="2" r="BK804"/>
  <c i="7" r="BK110"/>
  <c i="2" r="J794"/>
  <c r="BK344"/>
  <c i="4" r="J242"/>
  <c r="J393"/>
  <c i="5" r="BK163"/>
  <c i="6" r="J94"/>
  <c i="9" r="BK93"/>
  <c i="2" r="J415"/>
  <c i="3" r="J150"/>
  <c i="4" r="J227"/>
  <c i="5" r="J173"/>
  <c r="J197"/>
  <c i="9" r="J108"/>
  <c i="2" r="J241"/>
  <c r="J735"/>
  <c i="4" r="J232"/>
  <c i="5" r="BK218"/>
  <c i="2" r="J206"/>
  <c r="J162"/>
  <c i="3" r="J295"/>
  <c i="9" r="BK95"/>
  <c i="2" r="J444"/>
  <c r="BK351"/>
  <c r="BK537"/>
  <c i="3" r="BK306"/>
  <c i="2" r="BK780"/>
  <c i="4" r="J153"/>
  <c i="5" r="J148"/>
  <c i="6" r="BK105"/>
  <c i="2" r="BK217"/>
  <c i="3" r="BK242"/>
  <c i="4" r="BK227"/>
  <c r="BK389"/>
  <c r="J168"/>
  <c i="5" r="J111"/>
  <c i="6" r="BK118"/>
  <c i="7" r="BK88"/>
  <c i="2" r="BK397"/>
  <c r="BK721"/>
  <c i="4" r="BK349"/>
  <c i="5" r="J126"/>
  <c i="9" r="BK87"/>
  <c i="2" r="BK124"/>
  <c r="J111"/>
  <c i="3" r="BK224"/>
  <c i="4" r="BK262"/>
  <c r="BK393"/>
  <c i="5" r="J179"/>
  <c i="6" r="J118"/>
  <c i="9" r="BK108"/>
  <c i="3" r="BK292"/>
  <c i="4" r="BK192"/>
  <c r="BK282"/>
  <c i="5" r="BK108"/>
  <c r="BK130"/>
  <c i="2" r="J668"/>
  <c r="J721"/>
  <c r="J269"/>
  <c i="3" r="BK281"/>
  <c i="4" r="BK131"/>
  <c r="J217"/>
  <c i="7" r="BK104"/>
  <c i="2" r="BK846"/>
  <c r="BK199"/>
  <c i="4" r="J122"/>
  <c r="BK301"/>
  <c i="6" r="J116"/>
  <c i="7" r="BK107"/>
  <c i="2" r="J187"/>
  <c i="3" r="BK202"/>
  <c i="4" r="BK130"/>
  <c r="BK147"/>
  <c r="J383"/>
  <c i="5" r="J156"/>
  <c i="6" r="J111"/>
  <c i="9" r="J93"/>
  <c i="2" r="J675"/>
  <c i="3" r="BK159"/>
  <c i="4" r="J115"/>
  <c r="BK332"/>
  <c i="5" r="J217"/>
  <c i="7" r="J88"/>
  <c i="2" r="BK813"/>
  <c i="4" r="BK221"/>
  <c r="J324"/>
  <c i="5" r="J225"/>
  <c i="2" r="BK144"/>
  <c r="J303"/>
  <c r="BK355"/>
  <c i="7" r="BK118"/>
  <c i="2" r="BK440"/>
  <c r="BK655"/>
  <c r="BK679"/>
  <c i="3" r="J171"/>
  <c i="4" r="BK237"/>
  <c r="J359"/>
  <c r="BK125"/>
  <c i="5" r="J209"/>
  <c i="7" r="BK106"/>
  <c i="2" r="BK734"/>
  <c i="4" r="BK151"/>
  <c i="5" r="BK219"/>
  <c i="6" r="BK88"/>
  <c i="2" r="J797"/>
  <c i="3" r="BK290"/>
  <c i="4" r="BK232"/>
  <c r="BK279"/>
  <c i="2" r="J730"/>
  <c i="4" r="J420"/>
  <c i="5" r="J147"/>
  <c i="6" r="BK113"/>
  <c i="2" r="J810"/>
  <c i="3" r="BK111"/>
  <c i="4" r="BK399"/>
  <c r="BK403"/>
  <c i="5" r="J177"/>
  <c i="7" r="BK113"/>
  <c i="2" r="J430"/>
  <c r="J346"/>
  <c i="3" r="J218"/>
  <c i="4" r="BK288"/>
  <c i="8" r="BK131"/>
  <c i="2" r="BK366"/>
  <c r="BK400"/>
  <c i="3" r="J175"/>
  <c i="4" r="BK325"/>
  <c r="BK226"/>
  <c i="5" r="BK220"/>
  <c i="6" r="BK101"/>
  <c i="9" r="BK98"/>
  <c i="3" r="BK108"/>
  <c i="4" r="BK128"/>
  <c r="BK343"/>
  <c i="5" r="J116"/>
  <c r="J113"/>
  <c i="6" r="J96"/>
  <c i="2" r="J593"/>
  <c r="BK348"/>
  <c i="3" r="BK220"/>
  <c i="4" r="J164"/>
  <c r="BK359"/>
  <c i="5" r="BK228"/>
  <c i="2" r="J359"/>
  <c r="J765"/>
  <c i="4" r="J151"/>
  <c i="5" r="J199"/>
  <c i="8" r="BK101"/>
  <c i="2" r="J347"/>
  <c i="4" r="J266"/>
  <c i="5" r="J189"/>
  <c i="6" r="BK115"/>
  <c i="7" r="BK89"/>
  <c i="2" r="BK476"/>
  <c i="3" r="J279"/>
  <c i="4" r="J259"/>
  <c r="J356"/>
  <c i="5" r="BK100"/>
  <c i="8" r="J115"/>
  <c i="2" r="J456"/>
  <c r="BK384"/>
  <c i="4" r="J140"/>
  <c r="J226"/>
  <c i="9" r="J110"/>
  <c i="2" r="J290"/>
  <c r="J862"/>
  <c i="4" r="BK252"/>
  <c r="BK364"/>
  <c i="5" r="J206"/>
  <c r="BK206"/>
  <c i="7" r="J108"/>
  <c i="3" r="BK333"/>
  <c i="4" r="BK145"/>
  <c r="J292"/>
  <c i="5" r="BK102"/>
  <c i="7" r="BK94"/>
  <c i="2" r="J363"/>
  <c r="BK363"/>
  <c i="4" r="J373"/>
  <c r="J145"/>
  <c i="5" r="BK173"/>
  <c i="2" r="BK277"/>
  <c r="BK428"/>
  <c r="J400"/>
  <c i="4" r="J288"/>
  <c r="BK346"/>
  <c i="5" r="BK181"/>
  <c r="BK191"/>
  <c i="7" r="J92"/>
  <c i="2" r="J351"/>
  <c i="3" r="BK171"/>
  <c i="4" r="BK176"/>
  <c r="J200"/>
  <c i="5" r="BK113"/>
  <c i="2" r="J195"/>
  <c i="6" r="J92"/>
  <c i="9" r="BK110"/>
  <c i="4" r="J358"/>
  <c i="6" r="BK103"/>
  <c i="2" r="J484"/>
  <c i="5" r="J219"/>
  <c i="6" r="J106"/>
  <c i="9" r="BK90"/>
  <c i="2" r="BK444"/>
  <c i="3" r="J283"/>
  <c i="4" r="BK184"/>
  <c i="5" r="BK203"/>
  <c r="J220"/>
  <c i="7" r="BK92"/>
  <c i="2" r="BK332"/>
  <c r="BK336"/>
  <c i="3" r="J290"/>
  <c i="4" r="BK241"/>
  <c i="5" r="J117"/>
  <c i="7" r="BK103"/>
  <c i="4" r="J388"/>
  <c i="5" r="J100"/>
  <c i="6" r="BK100"/>
  <c i="7" r="J118"/>
  <c i="2" r="J114"/>
  <c r="J806"/>
  <c i="3" r="BK190"/>
  <c i="5" r="BK179"/>
  <c i="2" r="J158"/>
  <c r="J817"/>
  <c i="3" r="BK168"/>
  <c i="4" r="BK281"/>
  <c r="J357"/>
  <c r="BK217"/>
  <c i="5" r="J152"/>
  <c i="7" r="J100"/>
  <c i="2" r="J554"/>
  <c i="4" r="BK338"/>
  <c r="BK357"/>
  <c i="5" r="BK193"/>
  <c r="J207"/>
  <c r="J191"/>
  <c i="6" r="J119"/>
  <c i="2" r="BK430"/>
  <c i="3" r="J286"/>
  <c i="4" r="BK127"/>
  <c r="J355"/>
  <c i="5" r="BK109"/>
  <c i="2" r="BK151"/>
  <c r="J325"/>
  <c i="5" r="BK151"/>
  <c i="3" r="J205"/>
  <c i="4" r="J180"/>
  <c r="J136"/>
  <c i="6" r="BK108"/>
  <c i="2" r="BK377"/>
  <c i="3" r="J215"/>
  <c i="4" r="BK242"/>
  <c r="BK102"/>
  <c i="7" r="BK100"/>
  <c i="2" r="J343"/>
  <c r="J769"/>
  <c r="J792"/>
  <c i="4" r="BK153"/>
  <c r="BK274"/>
  <c i="5" r="BK137"/>
  <c r="J149"/>
  <c i="7" r="BK119"/>
  <c i="2" r="J149"/>
  <c r="J742"/>
  <c i="3" r="BK136"/>
  <c i="4" r="J346"/>
  <c r="BK134"/>
  <c i="5" r="BK157"/>
  <c i="2" r="BK230"/>
  <c r="J832"/>
  <c r="BK862"/>
  <c i="3" r="BK286"/>
  <c i="4" r="BK379"/>
  <c r="BK222"/>
  <c r="J389"/>
  <c i="5" r="BK189"/>
  <c i="7" r="J119"/>
  <c i="9" r="J100"/>
  <c i="2" r="BK212"/>
  <c i="4" r="J305"/>
  <c r="BK212"/>
  <c i="5" r="J203"/>
  <c i="2" r="J476"/>
  <c r="BK114"/>
  <c r="J679"/>
  <c i="4" r="J236"/>
  <c r="BK284"/>
  <c i="2" r="BK389"/>
  <c i="3" r="J228"/>
  <c i="4" r="J330"/>
  <c r="BK124"/>
  <c i="5" r="BK106"/>
  <c i="4" r="J212"/>
  <c r="BK315"/>
  <c i="5" r="BK222"/>
  <c i="7" r="BK102"/>
  <c i="2" r="J471"/>
  <c r="J760"/>
  <c r="J814"/>
  <c i="5" r="J153"/>
  <c i="7" r="BK97"/>
  <c i="2" r="BK437"/>
  <c r="BK641"/>
  <c r="J299"/>
  <c i="4" r="J379"/>
  <c i="8" r="BK96"/>
  <c i="2" r="BK797"/>
  <c i="4" r="J211"/>
  <c i="5" r="BK213"/>
  <c i="6" r="J89"/>
  <c i="8" r="J123"/>
  <c i="2" r="BK341"/>
  <c r="BK284"/>
  <c r="BK418"/>
  <c i="3" r="BK205"/>
  <c i="4" r="J343"/>
  <c r="BK133"/>
  <c r="BK383"/>
  <c i="5" r="BK201"/>
  <c i="6" r="J110"/>
  <c i="8" r="BK134"/>
  <c i="2" l="1" r="R148"/>
  <c r="R338"/>
  <c r="P354"/>
  <c r="R399"/>
  <c r="R505"/>
  <c i="3" r="R149"/>
  <c i="4" r="T97"/>
  <c r="T96"/>
  <c i="5" r="T166"/>
  <c i="2" r="T110"/>
  <c r="P365"/>
  <c r="P423"/>
  <c r="P467"/>
  <c r="R824"/>
  <c i="3" r="T110"/>
  <c r="P163"/>
  <c r="T308"/>
  <c i="4" r="R97"/>
  <c r="R96"/>
  <c r="T110"/>
  <c r="T419"/>
  <c i="5" r="R166"/>
  <c i="8" r="T95"/>
  <c i="2" r="T148"/>
  <c r="T365"/>
  <c r="BK505"/>
  <c r="J505"/>
  <c r="J80"/>
  <c i="3" r="R174"/>
  <c r="P308"/>
  <c i="8" r="T128"/>
  <c i="2" r="P110"/>
  <c r="BK365"/>
  <c r="J365"/>
  <c r="J73"/>
  <c r="T423"/>
  <c r="P824"/>
  <c i="3" r="P149"/>
  <c r="R163"/>
  <c r="BK254"/>
  <c r="J254"/>
  <c r="J73"/>
  <c i="4" r="BK121"/>
  <c r="J121"/>
  <c r="J68"/>
  <c i="5" r="R99"/>
  <c r="R98"/>
  <c r="R115"/>
  <c i="2" r="R110"/>
  <c r="T338"/>
  <c r="P399"/>
  <c r="BK467"/>
  <c r="J467"/>
  <c r="J79"/>
  <c r="T824"/>
  <c i="3" r="P204"/>
  <c r="P285"/>
  <c i="4" r="R368"/>
  <c i="5" r="BK99"/>
  <c r="BK98"/>
  <c r="J98"/>
  <c r="J65"/>
  <c r="P136"/>
  <c i="8" r="BK95"/>
  <c r="J95"/>
  <c r="J66"/>
  <c i="2" r="BK110"/>
  <c r="J110"/>
  <c r="J65"/>
  <c r="R365"/>
  <c r="P505"/>
  <c i="3" r="BK149"/>
  <c r="J149"/>
  <c r="J67"/>
  <c r="T163"/>
  <c r="T254"/>
  <c i="4" r="T121"/>
  <c r="P419"/>
  <c i="5" r="P99"/>
  <c r="P98"/>
  <c r="R136"/>
  <c i="8" r="P95"/>
  <c i="2" r="R354"/>
  <c r="R423"/>
  <c r="T467"/>
  <c i="3" r="BK204"/>
  <c r="J204"/>
  <c r="J72"/>
  <c r="R285"/>
  <c i="4" r="T368"/>
  <c i="5" r="BK166"/>
  <c r="J166"/>
  <c r="J71"/>
  <c i="7" r="P87"/>
  <c r="P86"/>
  <c i="1" r="AU62"/>
  <c i="2" r="R556"/>
  <c i="3" r="T174"/>
  <c r="BK285"/>
  <c r="J285"/>
  <c r="J74"/>
  <c i="4" r="R121"/>
  <c i="5" r="T99"/>
  <c r="T98"/>
  <c r="BK136"/>
  <c r="J136"/>
  <c r="J70"/>
  <c r="BK224"/>
  <c r="J224"/>
  <c r="J72"/>
  <c i="6" r="T87"/>
  <c r="T86"/>
  <c i="8" r="P114"/>
  <c i="9" r="R92"/>
  <c i="2" r="BK338"/>
  <c r="J338"/>
  <c r="J69"/>
  <c r="BK354"/>
  <c r="T399"/>
  <c r="BK824"/>
  <c r="J824"/>
  <c r="J83"/>
  <c i="3" r="R110"/>
  <c r="R99"/>
  <c r="R98"/>
  <c r="BK163"/>
  <c r="J163"/>
  <c r="J68"/>
  <c r="R254"/>
  <c i="4" r="P97"/>
  <c r="P96"/>
  <c r="R110"/>
  <c i="5" r="T136"/>
  <c i="7" r="R87"/>
  <c r="R86"/>
  <c i="8" r="R128"/>
  <c i="9" r="T97"/>
  <c i="2" r="BK556"/>
  <c r="J556"/>
  <c r="J81"/>
  <c i="3" r="BK174"/>
  <c r="J174"/>
  <c r="J71"/>
  <c r="BK308"/>
  <c r="J308"/>
  <c r="J75"/>
  <c i="4" r="P368"/>
  <c i="6" r="P87"/>
  <c r="P86"/>
  <c i="1" r="AU61"/>
  <c i="8" r="P128"/>
  <c i="9" r="T92"/>
  <c i="2" r="P556"/>
  <c i="3" r="R204"/>
  <c r="T285"/>
  <c i="5" r="R105"/>
  <c r="T115"/>
  <c r="T118"/>
  <c r="P224"/>
  <c i="6" r="BK87"/>
  <c r="J87"/>
  <c r="J64"/>
  <c i="7" r="T87"/>
  <c r="T86"/>
  <c i="8" r="BK128"/>
  <c r="J128"/>
  <c r="J68"/>
  <c i="9" r="BK92"/>
  <c r="J92"/>
  <c r="J62"/>
  <c r="BK107"/>
  <c r="J107"/>
  <c r="J65"/>
  <c i="2" r="P148"/>
  <c r="BK399"/>
  <c r="J399"/>
  <c r="J74"/>
  <c r="T505"/>
  <c i="3" r="T204"/>
  <c i="4" r="P121"/>
  <c r="R419"/>
  <c i="5" r="P166"/>
  <c i="6" r="R87"/>
  <c r="R86"/>
  <c i="8" r="BK114"/>
  <c r="J114"/>
  <c r="J67"/>
  <c i="9" r="P97"/>
  <c i="2" r="T556"/>
  <c i="3" r="P110"/>
  <c r="P99"/>
  <c r="P98"/>
  <c r="P174"/>
  <c r="R308"/>
  <c i="4" r="BK110"/>
  <c i="5" r="P105"/>
  <c r="P115"/>
  <c r="P118"/>
  <c r="T224"/>
  <c i="8" r="T114"/>
  <c i="9" r="R97"/>
  <c r="P107"/>
  <c i="4" r="BK368"/>
  <c r="J368"/>
  <c r="J69"/>
  <c r="BK419"/>
  <c r="J419"/>
  <c r="J73"/>
  <c i="5" r="BK105"/>
  <c r="J105"/>
  <c r="J67"/>
  <c r="BK115"/>
  <c r="J115"/>
  <c r="J68"/>
  <c r="BK118"/>
  <c r="J118"/>
  <c r="J69"/>
  <c r="R224"/>
  <c i="7" r="BK87"/>
  <c r="BK86"/>
  <c r="J86"/>
  <c r="J63"/>
  <c i="8" r="R95"/>
  <c i="9" r="P92"/>
  <c r="P86"/>
  <c r="P85"/>
  <c i="1" r="AU64"/>
  <c i="9" r="R107"/>
  <c i="2" r="BK148"/>
  <c r="J148"/>
  <c r="J66"/>
  <c r="P338"/>
  <c r="T354"/>
  <c r="BK423"/>
  <c r="J423"/>
  <c r="J75"/>
  <c r="R467"/>
  <c i="3" r="BK110"/>
  <c r="T149"/>
  <c r="P254"/>
  <c i="4" r="BK97"/>
  <c r="J97"/>
  <c r="J65"/>
  <c r="P110"/>
  <c i="5" r="T105"/>
  <c r="R118"/>
  <c i="8" r="R114"/>
  <c i="9" r="BK97"/>
  <c r="J97"/>
  <c r="J63"/>
  <c r="T107"/>
  <c i="2" r="BK203"/>
  <c r="J203"/>
  <c r="J67"/>
  <c i="4" r="BK411"/>
  <c r="J411"/>
  <c r="J70"/>
  <c i="2" r="BK443"/>
  <c r="J443"/>
  <c r="J77"/>
  <c r="BK816"/>
  <c r="J816"/>
  <c r="J82"/>
  <c i="4" r="BK415"/>
  <c r="BK414"/>
  <c r="J414"/>
  <c r="J71"/>
  <c i="2" r="BK335"/>
  <c r="J335"/>
  <c r="J68"/>
  <c r="BK439"/>
  <c r="J439"/>
  <c r="J76"/>
  <c r="BK861"/>
  <c r="J861"/>
  <c r="J86"/>
  <c r="BK350"/>
  <c r="J350"/>
  <c r="J70"/>
  <c r="BK455"/>
  <c r="J455"/>
  <c r="J78"/>
  <c i="8" r="BK92"/>
  <c r="J92"/>
  <c r="J65"/>
  <c i="9" r="BK89"/>
  <c r="J89"/>
  <c r="J61"/>
  <c i="5" r="BK95"/>
  <c r="J95"/>
  <c r="J64"/>
  <c i="2" r="BK856"/>
  <c r="BK855"/>
  <c r="J855"/>
  <c r="J84"/>
  <c i="3" r="BK170"/>
  <c r="J170"/>
  <c r="J70"/>
  <c i="9" r="BK103"/>
  <c r="J103"/>
  <c r="J64"/>
  <c r="J52"/>
  <c r="F82"/>
  <c r="BE87"/>
  <c r="BE100"/>
  <c r="E48"/>
  <c r="BE98"/>
  <c r="BE110"/>
  <c r="BE95"/>
  <c r="BE90"/>
  <c r="BE93"/>
  <c r="BE104"/>
  <c r="BE108"/>
  <c i="7" r="J87"/>
  <c r="J64"/>
  <c i="8" r="J56"/>
  <c r="F59"/>
  <c r="BE103"/>
  <c r="BE111"/>
  <c r="E50"/>
  <c r="BE96"/>
  <c r="BE101"/>
  <c r="BE121"/>
  <c r="BE123"/>
  <c r="BE129"/>
  <c r="BE131"/>
  <c r="BE134"/>
  <c r="BE93"/>
  <c r="BE105"/>
  <c r="BE115"/>
  <c r="BE126"/>
  <c r="BE108"/>
  <c i="7" r="F83"/>
  <c r="BE116"/>
  <c i="6" r="BK86"/>
  <c r="J86"/>
  <c i="7" r="E50"/>
  <c r="BE88"/>
  <c r="BE91"/>
  <c r="BE93"/>
  <c r="BE99"/>
  <c r="BE105"/>
  <c r="BE108"/>
  <c r="BE97"/>
  <c r="BE100"/>
  <c r="BE111"/>
  <c r="J56"/>
  <c r="BE106"/>
  <c r="BE113"/>
  <c r="BE102"/>
  <c r="BE89"/>
  <c r="BE110"/>
  <c r="BE96"/>
  <c r="BE104"/>
  <c r="BE94"/>
  <c r="BE115"/>
  <c r="BE92"/>
  <c r="BE101"/>
  <c r="BE103"/>
  <c r="BE107"/>
  <c r="BE118"/>
  <c r="BE119"/>
  <c i="5" r="J99"/>
  <c r="J66"/>
  <c i="6" r="BE88"/>
  <c r="E74"/>
  <c r="J80"/>
  <c i="5" r="BK94"/>
  <c r="J94"/>
  <c r="J63"/>
  <c i="6" r="BE89"/>
  <c r="F83"/>
  <c r="BE96"/>
  <c r="BE99"/>
  <c r="BE100"/>
  <c r="BE101"/>
  <c r="BE106"/>
  <c r="BE110"/>
  <c r="BE115"/>
  <c r="BE102"/>
  <c r="BE104"/>
  <c r="BE105"/>
  <c r="BE118"/>
  <c r="BE119"/>
  <c r="BE92"/>
  <c r="BE94"/>
  <c r="BE97"/>
  <c r="BE103"/>
  <c r="BE107"/>
  <c r="BE116"/>
  <c r="BE91"/>
  <c r="BE93"/>
  <c r="BE108"/>
  <c r="BE111"/>
  <c r="BE113"/>
  <c i="5" r="BE139"/>
  <c r="BE151"/>
  <c r="BE185"/>
  <c r="BE189"/>
  <c r="BE110"/>
  <c r="BE113"/>
  <c r="BE121"/>
  <c r="BE130"/>
  <c r="BE159"/>
  <c r="BE108"/>
  <c r="BE126"/>
  <c r="BE163"/>
  <c r="BE171"/>
  <c r="BE181"/>
  <c r="BE187"/>
  <c r="BE203"/>
  <c r="BE213"/>
  <c r="BE222"/>
  <c r="E82"/>
  <c r="BE147"/>
  <c r="BE215"/>
  <c r="BE220"/>
  <c r="BE225"/>
  <c r="F59"/>
  <c r="BE102"/>
  <c r="BE134"/>
  <c r="BE155"/>
  <c r="BE195"/>
  <c r="BE201"/>
  <c r="BE228"/>
  <c i="4" r="BK96"/>
  <c r="J96"/>
  <c r="J64"/>
  <c i="5" r="BE119"/>
  <c r="BE167"/>
  <c r="BE169"/>
  <c r="BE175"/>
  <c r="BE226"/>
  <c r="BE112"/>
  <c r="BE116"/>
  <c r="BE124"/>
  <c r="BE132"/>
  <c r="BE137"/>
  <c i="4" r="J110"/>
  <c r="J67"/>
  <c i="5" r="BE152"/>
  <c r="BE156"/>
  <c r="BE193"/>
  <c r="BE205"/>
  <c r="BE206"/>
  <c r="BE128"/>
  <c r="BE145"/>
  <c r="BE197"/>
  <c r="BE211"/>
  <c r="BE219"/>
  <c r="BE111"/>
  <c r="BE117"/>
  <c r="BE164"/>
  <c r="BE173"/>
  <c r="BE204"/>
  <c r="BE207"/>
  <c r="BE143"/>
  <c r="BE148"/>
  <c r="BE177"/>
  <c r="BE218"/>
  <c r="BE100"/>
  <c r="BE109"/>
  <c i="4" r="J415"/>
  <c r="J72"/>
  <c i="5" r="J88"/>
  <c r="BE141"/>
  <c r="BE162"/>
  <c r="BE183"/>
  <c r="BE191"/>
  <c r="BE199"/>
  <c r="BE209"/>
  <c r="BE217"/>
  <c r="BE96"/>
  <c r="BE106"/>
  <c r="BE122"/>
  <c r="BE149"/>
  <c r="BE153"/>
  <c r="BE157"/>
  <c r="BE161"/>
  <c r="BE179"/>
  <c i="4" r="J56"/>
  <c r="BE115"/>
  <c r="BE125"/>
  <c r="BE147"/>
  <c r="BE155"/>
  <c r="BE176"/>
  <c r="BE196"/>
  <c r="BE256"/>
  <c r="BE274"/>
  <c r="BE279"/>
  <c r="BE280"/>
  <c r="BE320"/>
  <c i="3" r="J110"/>
  <c r="J66"/>
  <c i="4" r="BE128"/>
  <c r="BE164"/>
  <c r="BE180"/>
  <c r="BE200"/>
  <c r="BE211"/>
  <c r="BE227"/>
  <c r="BE270"/>
  <c r="BE330"/>
  <c r="BE359"/>
  <c r="BE388"/>
  <c r="BE394"/>
  <c r="BE127"/>
  <c r="BE136"/>
  <c r="BE140"/>
  <c r="BE192"/>
  <c r="BE236"/>
  <c r="BE246"/>
  <c r="BE259"/>
  <c r="BE278"/>
  <c r="BE283"/>
  <c r="BE310"/>
  <c r="BE325"/>
  <c r="BE338"/>
  <c r="BE349"/>
  <c r="BE357"/>
  <c r="BE365"/>
  <c r="BE403"/>
  <c r="BE309"/>
  <c r="BE360"/>
  <c r="BE398"/>
  <c r="BE399"/>
  <c r="BE408"/>
  <c r="E50"/>
  <c r="BE145"/>
  <c r="BE158"/>
  <c r="BE172"/>
  <c r="BE249"/>
  <c r="BE292"/>
  <c r="BE305"/>
  <c r="BE369"/>
  <c r="BE412"/>
  <c r="BE416"/>
  <c r="F59"/>
  <c r="BE106"/>
  <c r="BE111"/>
  <c r="BE137"/>
  <c r="BE149"/>
  <c r="BE212"/>
  <c r="BE222"/>
  <c r="BE289"/>
  <c r="BE319"/>
  <c r="BE363"/>
  <c r="BE383"/>
  <c r="BE393"/>
  <c r="BE409"/>
  <c r="BE98"/>
  <c r="BE151"/>
  <c r="BE184"/>
  <c r="BE217"/>
  <c r="BE221"/>
  <c r="BE262"/>
  <c r="BE315"/>
  <c r="BE332"/>
  <c r="BE384"/>
  <c r="BE420"/>
  <c r="BE421"/>
  <c r="BE355"/>
  <c r="BE404"/>
  <c r="BE201"/>
  <c r="BE308"/>
  <c r="BE389"/>
  <c r="BE124"/>
  <c r="BE153"/>
  <c r="BE226"/>
  <c r="BE231"/>
  <c r="BE336"/>
  <c r="BE364"/>
  <c r="BE379"/>
  <c r="BE119"/>
  <c r="BE122"/>
  <c r="BE130"/>
  <c r="BE237"/>
  <c r="BE282"/>
  <c r="BE301"/>
  <c r="BE314"/>
  <c r="BE356"/>
  <c r="BE162"/>
  <c r="BE252"/>
  <c r="BE361"/>
  <c r="BE346"/>
  <c r="BE358"/>
  <c r="BE362"/>
  <c i="3" r="BK169"/>
  <c r="J169"/>
  <c r="J69"/>
  <c i="4" r="BE133"/>
  <c r="BE168"/>
  <c r="BE205"/>
  <c r="BE207"/>
  <c r="BE232"/>
  <c r="BE242"/>
  <c r="BE373"/>
  <c r="BE102"/>
  <c r="BE134"/>
  <c r="BE144"/>
  <c r="BE266"/>
  <c r="BE284"/>
  <c r="BE343"/>
  <c r="BE352"/>
  <c r="BE131"/>
  <c r="BE139"/>
  <c r="BE188"/>
  <c r="BE216"/>
  <c r="BE241"/>
  <c r="BE281"/>
  <c r="BE288"/>
  <c r="BE296"/>
  <c r="BE324"/>
  <c r="BE329"/>
  <c r="BE331"/>
  <c r="BE334"/>
  <c r="BE340"/>
  <c i="3" r="BE111"/>
  <c r="BE179"/>
  <c r="F59"/>
  <c r="BE118"/>
  <c r="BE205"/>
  <c r="BE220"/>
  <c r="BE255"/>
  <c r="BE171"/>
  <c r="BE175"/>
  <c r="BE224"/>
  <c r="BE159"/>
  <c r="BE166"/>
  <c r="BE202"/>
  <c r="BE286"/>
  <c r="BE288"/>
  <c r="BE295"/>
  <c r="BE290"/>
  <c r="BE292"/>
  <c r="BE306"/>
  <c r="BE309"/>
  <c r="BE333"/>
  <c i="2" r="J354"/>
  <c r="J72"/>
  <c i="3" r="BE215"/>
  <c r="BE218"/>
  <c r="BE235"/>
  <c r="BE242"/>
  <c r="J91"/>
  <c r="BE155"/>
  <c r="BE304"/>
  <c i="2" r="J856"/>
  <c r="J85"/>
  <c i="3" r="E50"/>
  <c r="BE100"/>
  <c r="BE190"/>
  <c r="BE279"/>
  <c r="BE283"/>
  <c r="BE108"/>
  <c r="BE232"/>
  <c r="BE266"/>
  <c r="BE281"/>
  <c i="2" r="BK109"/>
  <c r="J109"/>
  <c r="J64"/>
  <c i="3" r="BE104"/>
  <c r="BE136"/>
  <c r="BE164"/>
  <c r="BE249"/>
  <c r="BE150"/>
  <c r="BE168"/>
  <c r="BE239"/>
  <c r="BE212"/>
  <c r="BE228"/>
  <c i="2" r="BE284"/>
  <c r="BE341"/>
  <c r="BE351"/>
  <c r="BE412"/>
  <c r="BE480"/>
  <c r="BE503"/>
  <c r="BE593"/>
  <c r="BE792"/>
  <c r="BE810"/>
  <c r="BE111"/>
  <c r="BE144"/>
  <c r="BE158"/>
  <c r="BE183"/>
  <c r="BE199"/>
  <c r="BE277"/>
  <c r="BE332"/>
  <c r="BE366"/>
  <c r="BE557"/>
  <c r="BE734"/>
  <c r="BE780"/>
  <c r="BE786"/>
  <c r="BE794"/>
  <c r="E96"/>
  <c r="BE122"/>
  <c r="BE162"/>
  <c r="BE230"/>
  <c r="BE363"/>
  <c r="BE384"/>
  <c r="BE468"/>
  <c r="BE506"/>
  <c r="BE633"/>
  <c r="BE721"/>
  <c r="BE753"/>
  <c r="BE769"/>
  <c r="BE801"/>
  <c r="BE817"/>
  <c r="BE114"/>
  <c r="BE217"/>
  <c r="BE241"/>
  <c r="BE303"/>
  <c r="BE343"/>
  <c r="BE346"/>
  <c r="BE347"/>
  <c r="BE355"/>
  <c r="BE400"/>
  <c r="BE675"/>
  <c r="BE679"/>
  <c r="BE742"/>
  <c r="BE797"/>
  <c r="BE804"/>
  <c r="BE854"/>
  <c r="BE204"/>
  <c r="BE325"/>
  <c r="BE404"/>
  <c r="BE484"/>
  <c r="BE519"/>
  <c r="BE813"/>
  <c r="BE839"/>
  <c r="BE862"/>
  <c r="BE124"/>
  <c r="BE151"/>
  <c r="BE195"/>
  <c r="BE257"/>
  <c r="BE336"/>
  <c r="BE344"/>
  <c r="BE513"/>
  <c r="BE537"/>
  <c r="BE641"/>
  <c r="BE765"/>
  <c r="BE149"/>
  <c r="BE373"/>
  <c r="BE418"/>
  <c r="BE430"/>
  <c r="BE664"/>
  <c r="BE668"/>
  <c r="BE735"/>
  <c r="BE739"/>
  <c r="BE789"/>
  <c r="BE806"/>
  <c r="BE814"/>
  <c r="BE832"/>
  <c r="BE846"/>
  <c r="F105"/>
  <c r="BE212"/>
  <c r="BE476"/>
  <c r="BE760"/>
  <c r="BE825"/>
  <c r="BE857"/>
  <c r="J56"/>
  <c r="BE206"/>
  <c r="BE221"/>
  <c r="BE273"/>
  <c r="BE290"/>
  <c r="BE415"/>
  <c r="BE428"/>
  <c r="BE440"/>
  <c r="BE118"/>
  <c r="BE154"/>
  <c r="BE295"/>
  <c r="BE393"/>
  <c r="BE397"/>
  <c r="BE437"/>
  <c r="BE444"/>
  <c r="BE116"/>
  <c r="BE269"/>
  <c r="BE299"/>
  <c r="BE349"/>
  <c r="BE421"/>
  <c r="BE471"/>
  <c r="BE636"/>
  <c r="BE683"/>
  <c r="BE730"/>
  <c r="BE853"/>
  <c r="BE174"/>
  <c r="BE377"/>
  <c r="BE389"/>
  <c r="BE435"/>
  <c r="BE187"/>
  <c r="BE345"/>
  <c r="BE408"/>
  <c r="BE424"/>
  <c r="BE456"/>
  <c r="BE494"/>
  <c r="BE604"/>
  <c r="BE655"/>
  <c r="BE133"/>
  <c r="BE250"/>
  <c r="BE348"/>
  <c r="BE433"/>
  <c r="BE307"/>
  <c r="BE339"/>
  <c r="BE359"/>
  <c r="BE554"/>
  <c i="5" r="F39"/>
  <c i="1" r="BD60"/>
  <c i="8" r="F38"/>
  <c i="1" r="BC63"/>
  <c i="2" r="F38"/>
  <c i="1" r="BC56"/>
  <c r="BC55"/>
  <c i="4" r="F38"/>
  <c i="1" r="BC59"/>
  <c i="9" r="F35"/>
  <c i="1" r="BB64"/>
  <c i="8" r="J36"/>
  <c i="1" r="AW63"/>
  <c i="2" r="J36"/>
  <c i="1" r="AW56"/>
  <c i="2" r="F39"/>
  <c i="1" r="BD56"/>
  <c r="BD55"/>
  <c i="4" r="J36"/>
  <c i="1" r="AW59"/>
  <c i="8" r="F36"/>
  <c i="1" r="BA63"/>
  <c i="5" r="F37"/>
  <c i="1" r="BB60"/>
  <c i="3" r="F39"/>
  <c i="1" r="BD58"/>
  <c i="6" r="F38"/>
  <c i="1" r="BC61"/>
  <c i="6" r="F39"/>
  <c i="1" r="BD61"/>
  <c i="6" r="F37"/>
  <c i="1" r="BB61"/>
  <c i="5" r="F36"/>
  <c i="1" r="BA60"/>
  <c i="5" r="F38"/>
  <c i="1" r="BC60"/>
  <c i="3" r="J36"/>
  <c i="1" r="AW58"/>
  <c i="6" r="J32"/>
  <c i="9" r="J34"/>
  <c i="1" r="AW64"/>
  <c i="4" r="F36"/>
  <c i="1" r="BA59"/>
  <c i="6" r="F36"/>
  <c i="1" r="BA61"/>
  <c i="7" r="F39"/>
  <c i="1" r="BD62"/>
  <c i="3" r="F38"/>
  <c i="1" r="BC58"/>
  <c i="7" r="F38"/>
  <c i="1" r="BC62"/>
  <c i="2" r="F36"/>
  <c i="1" r="BA56"/>
  <c r="BA55"/>
  <c i="8" r="F37"/>
  <c i="1" r="BB63"/>
  <c i="3" r="F37"/>
  <c i="1" r="BB58"/>
  <c i="7" r="J32"/>
  <c i="9" r="F34"/>
  <c i="1" r="BA64"/>
  <c i="3" r="F36"/>
  <c i="1" r="BA58"/>
  <c i="7" r="J36"/>
  <c i="1" r="AW62"/>
  <c i="5" r="J36"/>
  <c i="1" r="AW60"/>
  <c i="8" r="F39"/>
  <c i="1" r="BD63"/>
  <c i="4" r="F37"/>
  <c i="1" r="BB59"/>
  <c i="9" r="F36"/>
  <c i="1" r="BC64"/>
  <c i="9" r="F37"/>
  <c i="1" r="BD64"/>
  <c i="4" r="F39"/>
  <c i="1" r="BD59"/>
  <c i="7" r="F36"/>
  <c i="1" r="BA62"/>
  <c r="AS54"/>
  <c i="6" r="J36"/>
  <c i="1" r="AW61"/>
  <c i="7" r="F37"/>
  <c i="1" r="BB62"/>
  <c i="2" r="F37"/>
  <c i="1" r="BB56"/>
  <c r="BB55"/>
  <c i="9" l="1" r="R86"/>
  <c r="R85"/>
  <c i="8" r="P91"/>
  <c r="P90"/>
  <c i="1" r="AU63"/>
  <c i="9" r="T86"/>
  <c r="T85"/>
  <c i="8" r="R91"/>
  <c r="R90"/>
  <c r="T91"/>
  <c r="T90"/>
  <c i="4" r="P109"/>
  <c r="P95"/>
  <c i="1" r="AU59"/>
  <c i="2" r="R353"/>
  <c i="4" r="BK109"/>
  <c r="J109"/>
  <c r="J66"/>
  <c i="5" r="T94"/>
  <c i="3" r="P169"/>
  <c r="P97"/>
  <c i="1" r="AU58"/>
  <c i="2" r="T353"/>
  <c i="4" r="T109"/>
  <c r="T95"/>
  <c i="3" r="T99"/>
  <c r="T98"/>
  <c r="BK99"/>
  <c r="J99"/>
  <c r="J65"/>
  <c i="5" r="R94"/>
  <c i="2" r="T109"/>
  <c r="T108"/>
  <c i="4" r="R109"/>
  <c r="R95"/>
  <c i="3" r="T169"/>
  <c i="5" r="P94"/>
  <c i="1" r="AU60"/>
  <c i="3" r="R169"/>
  <c r="R97"/>
  <c i="2" r="BK353"/>
  <c r="J353"/>
  <c r="J71"/>
  <c r="P353"/>
  <c r="R109"/>
  <c r="R108"/>
  <c r="P109"/>
  <c r="P108"/>
  <c i="1" r="AU56"/>
  <c i="9" r="BK86"/>
  <c r="J86"/>
  <c r="J60"/>
  <c i="8" r="BK91"/>
  <c r="J91"/>
  <c r="J64"/>
  <c i="1" r="AG62"/>
  <c r="AG61"/>
  <c i="6" r="J63"/>
  <c i="4" r="BK95"/>
  <c r="J95"/>
  <c r="J63"/>
  <c i="2" r="BK108"/>
  <c r="J108"/>
  <c r="J63"/>
  <c i="9" r="J33"/>
  <c i="1" r="AV64"/>
  <c r="AT64"/>
  <c i="5" r="J32"/>
  <c i="1" r="AG60"/>
  <c r="BC57"/>
  <c r="AY57"/>
  <c i="8" r="J35"/>
  <c i="1" r="AV63"/>
  <c r="AT63"/>
  <c i="3" r="F35"/>
  <c i="1" r="AZ58"/>
  <c i="7" r="F35"/>
  <c i="1" r="AZ62"/>
  <c i="4" r="J35"/>
  <c i="1" r="AV59"/>
  <c r="AT59"/>
  <c r="BD57"/>
  <c r="AX55"/>
  <c i="5" r="J35"/>
  <c i="1" r="AV60"/>
  <c r="AT60"/>
  <c r="AY55"/>
  <c i="5" r="F35"/>
  <c i="1" r="AZ60"/>
  <c i="2" r="J35"/>
  <c i="1" r="AV56"/>
  <c r="AT56"/>
  <c r="AW55"/>
  <c i="3" r="J35"/>
  <c i="1" r="AV58"/>
  <c r="AT58"/>
  <c i="7" r="J35"/>
  <c i="1" r="AV62"/>
  <c r="AT62"/>
  <c r="AN62"/>
  <c i="6" r="J35"/>
  <c i="1" r="AV61"/>
  <c r="AT61"/>
  <c r="AN61"/>
  <c r="BB57"/>
  <c r="AX57"/>
  <c i="2" r="F35"/>
  <c i="1" r="AZ56"/>
  <c r="AZ55"/>
  <c r="AV55"/>
  <c r="BA57"/>
  <c r="AW57"/>
  <c i="4" r="F35"/>
  <c i="1" r="AZ59"/>
  <c i="8" r="F35"/>
  <c i="1" r="AZ63"/>
  <c i="9" r="F33"/>
  <c i="1" r="AZ64"/>
  <c i="6" r="F35"/>
  <c i="1" r="AZ61"/>
  <c r="AU55"/>
  <c i="3" l="1" r="T97"/>
  <c i="9" r="BK85"/>
  <c r="J85"/>
  <c r="J59"/>
  <c i="8" r="BK90"/>
  <c r="J90"/>
  <c i="3" r="BK98"/>
  <c r="J98"/>
  <c r="J64"/>
  <c i="7" r="J41"/>
  <c i="1" r="AN60"/>
  <c i="6" r="J41"/>
  <c i="5" r="J41"/>
  <c i="1" r="AU57"/>
  <c i="4" r="J32"/>
  <c i="1" r="AG59"/>
  <c r="AN59"/>
  <c r="AT55"/>
  <c i="2" r="J32"/>
  <c i="1" r="AG56"/>
  <c r="AG55"/>
  <c i="8" r="J32"/>
  <c i="1" r="AG63"/>
  <c r="BC54"/>
  <c r="AY54"/>
  <c r="AZ57"/>
  <c r="AV57"/>
  <c r="AT57"/>
  <c r="BA54"/>
  <c r="W30"/>
  <c r="BB54"/>
  <c r="AX54"/>
  <c r="BD54"/>
  <c r="W33"/>
  <c i="8" l="1" r="J41"/>
  <c i="3" r="BK97"/>
  <c r="J97"/>
  <c r="J63"/>
  <c i="8" r="J63"/>
  <c i="4" r="J41"/>
  <c i="2" r="J41"/>
  <c i="1" r="AN56"/>
  <c r="AN55"/>
  <c r="AN63"/>
  <c r="AU54"/>
  <c r="W31"/>
  <c r="AW54"/>
  <c r="AK30"/>
  <c r="AZ54"/>
  <c r="AV54"/>
  <c r="AK29"/>
  <c i="9" r="J30"/>
  <c i="1" r="AG64"/>
  <c r="W32"/>
  <c i="9" l="1" r="J39"/>
  <c i="1" r="AN64"/>
  <c i="3" r="J32"/>
  <c i="1" r="AG58"/>
  <c r="AG57"/>
  <c r="AG54"/>
  <c r="AK26"/>
  <c r="AK35"/>
  <c r="W29"/>
  <c r="AT54"/>
  <c l="1" r="AN57"/>
  <c r="AN58"/>
  <c i="3" r="J41"/>
  <c i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<sst xmlns="http://schemas.openxmlformats.org/spreadsheetml/2006/main">
  <si>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</si>
  <si>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</si>
  <si>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</si>
  <si>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</si>
  <si>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</si>
  <si>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{548bcd8a-c5ea-4908-ba83-aec50e57c658}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</si>
  <si>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</si>
  <si>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</si>
  <si>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</si>
  <si>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</si>
  <si>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</si>
  <si>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</si>
  <si>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</si>
  <si>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</si>
  <si>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05-23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</si>
  <si>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</si>
  <si>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</si>
  <si>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PS Prostějov</t>
  </si>
  <si>
    <t>KSO:</t>
  </si>
  <si>
    <t/>
  </si>
  <si>
    <t>CC-CZ:</t>
  </si>
  <si>
    <t>Místo:</t>
  </si>
  <si>
    <t>Prostějov (733491)</t>
  </si>
  <si>
    <t>Datum:</t>
  </si>
  <si>
    <t>15. 11. 2021</t>
  </si>
  <si>
    <t>Zadavatel:</t>
  </si>
  <si>
    <t>IČ:</t>
  </si>
  <si>
    <t>70994234</t>
  </si>
  <si>
    <t>Správa železnic, st.org., Dlážděná 7, 110 00 Praha</t>
  </si>
  <si>
    <t>DIČ:</t>
  </si>
  <si>
    <t>CZ70994234</t>
  </si>
  <si>
    <t>Uchazeč:</t>
  </si>
  <si>
    <t>Vyplň údaj</t>
  </si>
  <si>
    <t>Projektant:</t>
  </si>
  <si>
    <t>04598555</t>
  </si>
  <si>
    <t>SAGASTA s. r. o., Novodvorská 14, 142 00 Praha</t>
  </si>
  <si>
    <t>CZ04598555</t>
  </si>
  <si>
    <t>True</t>
  </si>
  <si>
    <t>Zpracovatel:</t>
  </si>
  <si>
    <t>73154334</t>
  </si>
  <si>
    <t>Ing. Gabriela Vyškovská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</si>
  <si>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</si>
  <si>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</si>
  <si>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</si>
  <si>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</si>
  <si>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</si>
  <si>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</si>
  <si>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</si>
  <si>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</si>
  <si>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</si>
  <si>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</si>
  <si>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</si>
  <si>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</si>
  <si>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</si>
  <si>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</si>
  <si>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</si>
  <si>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</si>
  <si>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</si>
  <si>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</si>
  <si>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</si>
  <si>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</si>
  <si>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</si>
  <si>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</si>
  <si>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</si>
  <si>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</si>
  <si>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</si>
  <si>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</si>
  <si>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</si>
  <si>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</si>
  <si>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</si>
  <si>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</si>
  <si>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</si>
  <si>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</si>
  <si>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</si>
  <si>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</si>
  <si>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</si>
  <si>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</si>
  <si>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</si>
  <si>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</si>
  <si>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</si>
  <si>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</si>
  <si>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</t>
  </si>
  <si>
    <t>Etapa I.</t>
  </si>
  <si>
    <t>STA</t>
  </si>
  <si>
    <t>{405336c1-81db-4ec9-a4ba-c6fae2a16619}</t>
  </si>
  <si>
    <t>2</t>
  </si>
  <si>
    <t>/</t>
  </si>
  <si>
    <t>01 - A</t>
  </si>
  <si>
    <t>Stavební část</t>
  </si>
  <si>
    <t>Soupis</t>
  </si>
  <si>
    <t>{b23e5220-9ff2-47ef-b6d5-ba34d33257c7}</t>
  </si>
  <si>
    <t>Etapa II.</t>
  </si>
  <si>
    <t>{6b8ca308-8ab2-4ba2-abc8-a015d560251c}</t>
  </si>
  <si>
    <t>01 B</t>
  </si>
  <si>
    <t>{8cf43286-e5b8-47d3-a48f-8e75fb623d89}</t>
  </si>
  <si>
    <t>03</t>
  </si>
  <si>
    <t>Elektroinstalace</t>
  </si>
  <si>
    <t>{8a015617-1a17-4690-bd61-db0973086125}</t>
  </si>
  <si>
    <t>04</t>
  </si>
  <si>
    <t>Ústřední vytápění</t>
  </si>
  <si>
    <t>{f8c4ac84-bb16-4a02-a512-058868a00c4f}</t>
  </si>
  <si>
    <t>05</t>
  </si>
  <si>
    <t>VZT zařízení č.2</t>
  </si>
  <si>
    <t>{c135230e-4f36-45f0-a0ce-992926d6f2c8}</t>
  </si>
  <si>
    <t>06</t>
  </si>
  <si>
    <t>VZT zařízení č.3</t>
  </si>
  <si>
    <t>{70d2371f-ddc8-44d3-a322-6c2799d7e1fe}</t>
  </si>
  <si>
    <t>07</t>
  </si>
  <si>
    <t>Oplocení</t>
  </si>
  <si>
    <t>{68054fb9-401a-434b-b14c-9546892b88d1}</t>
  </si>
  <si>
    <t>00</t>
  </si>
  <si>
    <t>Vedlejší rozpočtové náklady</t>
  </si>
  <si>
    <t>{eb44c080-a10a-47fe-9ea8-d7057a975c84}</t>
  </si>
  <si>
    <t>KRYCÍ LIST SOUPISU PRACÍ</t>
  </si>
  <si>
    <t>Objekt:</t>
  </si>
  <si>
    <t>1 - Etapa I.</t>
  </si>
  <si>
    <t>Soupis:</t>
  </si>
  <si>
    <t>01 - A - Stavební část</t>
  </si>
  <si>
    <t xml:space="preserve">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</si>
  <si>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</si>
  <si>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</si>
  <si>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</si>
  <si>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</si>
  <si>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</si>
  <si>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</si>
  <si>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</si>
  <si>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</si>
  <si>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  94 - Lešení a stavební výtahy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</si>
  <si>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</si>
  <si>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</si>
  <si>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</si>
  <si>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</si>
  <si>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</si>
  <si>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</si>
  <si>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</si>
  <si>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</si>
  <si>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</si>
  <si>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</si>
  <si>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</si>
  <si>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</si>
  <si>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</si>
  <si>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</si>
  <si>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783 - Dokončovací práce - nátěry</t>
  </si>
  <si>
    <t>M - Práce a dodávky M</t>
  </si>
  <si>
    <t xml:space="preserve">    43-M - Montáž ocelových konstrukcí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</si>
  <si>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</si>
  <si>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</si>
  <si>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</si>
  <si>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</si>
  <si>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</si>
  <si>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</si>
  <si>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</si>
  <si>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</si>
  <si>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</si>
  <si>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</si>
  <si>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</si>
  <si>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</si>
  <si>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</si>
  <si>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</si>
  <si>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</si>
  <si>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</si>
  <si>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</si>
  <si>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</si>
  <si>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</si>
  <si>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</si>
  <si>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311273121</t>
  </si>
  <si>
    <t>Zdivo tepelněizolační z pórobetonových tvárnic na tenkovrstvou maltu, pevnost tvárnic do P2, objemová hmotnost do 400 kg/m3,součinitel prostupu tepla U přes 0,18 do 0,22, tl. zdiva 450 mm</t>
  </si>
  <si>
    <t>m2</t>
  </si>
  <si>
    <t>CS ÚRS 2023 01</t>
  </si>
  <si>
    <t>4</t>
  </si>
  <si>
    <t>1401436812</t>
  </si>
  <si>
    <t>Online PSC</t>
  </si>
  <si>
    <t>https://podminky.urs.cz/item/CS_URS_2023_01/311273121</t>
  </si>
  <si>
    <t>VV</t>
  </si>
  <si>
    <t>(4,53+2,541)*2,958</t>
  </si>
  <si>
    <t>317142412</t>
  </si>
  <si>
    <t>Překlady nenosné z pórobetonu osazené do tenkého maltového lože, výšky do 250 mm, šířky překladu 75 mm, délky překladu přes 1000 do 1250 mm</t>
  </si>
  <si>
    <t>kus</t>
  </si>
  <si>
    <t>1266212117</t>
  </si>
  <si>
    <t>https://podminky.urs.cz/item/CS_URS_2023_01/317142412</t>
  </si>
  <si>
    <t>317142432</t>
  </si>
  <si>
    <t>Překlady nenosné z pórobetonu osazené do tenkého maltového lože, výšky do 250 mm, šířky překladu 125 mm, délky překladu přes 1000 do 1250 mm</t>
  </si>
  <si>
    <t>-192470562</t>
  </si>
  <si>
    <t>https://podminky.urs.cz/item/CS_URS_2023_01/317142432</t>
  </si>
  <si>
    <t>317941121</t>
  </si>
  <si>
    <t>Osazování ocelových válcovaných nosníků na zdivu I nebo IE nebo U nebo UE nebo L do č. 12 nebo výšky do 120 mm</t>
  </si>
  <si>
    <t>t</t>
  </si>
  <si>
    <t>-1121451877</t>
  </si>
  <si>
    <t>https://podminky.urs.cz/item/CS_URS_2023_01/317941121</t>
  </si>
  <si>
    <t>osazení I profilů - 3x I100</t>
  </si>
  <si>
    <t>1,2*3*8,32/1000</t>
  </si>
  <si>
    <t>5</t>
  </si>
  <si>
    <t>M</t>
  </si>
  <si>
    <t>13010712</t>
  </si>
  <si>
    <t>ocel profilová jakost S235JR (11 375) průřez I (IPN) 100</t>
  </si>
  <si>
    <t>8</t>
  </si>
  <si>
    <t>1448164163</t>
  </si>
  <si>
    <t>P</t>
  </si>
  <si>
    <t>Poznámka k položce:_x000d_
Hmotnost: 8,34 kg/m</t>
  </si>
  <si>
    <t>6</t>
  </si>
  <si>
    <t>342272215</t>
  </si>
  <si>
    <t>Příčky z pórobetonových tvárnic hladkých na tenké maltové lože objemová hmotnost do 500 kg/m3, tloušťka příčky 75 mm</t>
  </si>
  <si>
    <t>-412144999</t>
  </si>
  <si>
    <t>https://podminky.urs.cz/item/CS_URS_2023_01/342272215</t>
  </si>
  <si>
    <t>nové příčky tl. 80 mm</t>
  </si>
  <si>
    <t>m. č. 04/05</t>
  </si>
  <si>
    <t>3,0*3,543</t>
  </si>
  <si>
    <t>-0,8*1,97</t>
  </si>
  <si>
    <t>zazdívky - doplněné stávajících dveřních otvorů 900/2000 - 5 ks</t>
  </si>
  <si>
    <t>0,9*2,0*5</t>
  </si>
  <si>
    <t>Součet</t>
  </si>
  <si>
    <t>7</t>
  </si>
  <si>
    <t>342272235</t>
  </si>
  <si>
    <t>Příčky z pórobetonových tvárnic hladkých na tenké maltové lože objemová hmotnost do 500 kg/m3, tloušťka příčky 125 mm</t>
  </si>
  <si>
    <t>345290169</t>
  </si>
  <si>
    <t>https://podminky.urs.cz/item/CS_URS_2023_01/342272235</t>
  </si>
  <si>
    <t>nové příčky tl. 125 mm</t>
  </si>
  <si>
    <t>m. č. 25/26</t>
  </si>
  <si>
    <t>3,03*3,543</t>
  </si>
  <si>
    <t>m. č. 19/23</t>
  </si>
  <si>
    <t>2,92*3,543</t>
  </si>
  <si>
    <t>m. č. 10/12</t>
  </si>
  <si>
    <t>2,091*2,958</t>
  </si>
  <si>
    <t>417388131</t>
  </si>
  <si>
    <t>Ztužující věnce pro keramické stropní konstrukce pro nosné vnější zdivo z děrovaných cihel z betonu železového včetně výztuže, věncovky a izolantu šířka vnější zdi 44 cm, stropní konstrukce tl. 19 cm</t>
  </si>
  <si>
    <t>m</t>
  </si>
  <si>
    <t>-1455880592</t>
  </si>
  <si>
    <t>https://podminky.urs.cz/item/CS_URS_2023_01/417388131</t>
  </si>
  <si>
    <t xml:space="preserve">ztužující věnec </t>
  </si>
  <si>
    <t>4,53+2,541</t>
  </si>
  <si>
    <t>Úpravy povrchů, podlahy a osazování výplní</t>
  </si>
  <si>
    <t>9</t>
  </si>
  <si>
    <t>642942611</t>
  </si>
  <si>
    <t>Osazování zárubní nebo rámů kovových dveřních lisovaných nebo z úhelníků bez dveřních křídel na montážní pěnu, plochy otvoru do 2,5 m2</t>
  </si>
  <si>
    <t>1697340817</t>
  </si>
  <si>
    <t>https://podminky.urs.cz/item/CS_URS_2023_01/642942611</t>
  </si>
  <si>
    <t>10</t>
  </si>
  <si>
    <t>55331438</t>
  </si>
  <si>
    <t>zárubeň jednokřídlá ocelová pro dodatečnou montáž tl stěny 110-150mm rozměru 900/1970, 2100mm</t>
  </si>
  <si>
    <t>1061413957</t>
  </si>
  <si>
    <t>Poznámka k položce:_x000d_
DZUP</t>
  </si>
  <si>
    <t>11</t>
  </si>
  <si>
    <t>55331437</t>
  </si>
  <si>
    <t>zárubeň jednokřídlá ocelová pro dodatečnou montáž tl stěny 110-150mm rozměru 800/1970, 2100mm</t>
  </si>
  <si>
    <t>-835069418</t>
  </si>
  <si>
    <t>12</t>
  </si>
  <si>
    <t>55331439</t>
  </si>
  <si>
    <t>zárubeň jednokřídlá ocelová pro dodatečnou montáž tl stěny 110-150mm rozměru 1100/1970, 2100mm</t>
  </si>
  <si>
    <t>1700646610</t>
  </si>
  <si>
    <t>13</t>
  </si>
  <si>
    <t>642942831</t>
  </si>
  <si>
    <t>Osazování zárubní nebo rámů kovových dveřních lisovaných nebo z úhelníků bez dveřních křídel na montážní pěnu, plochy otvoru přes 4,5 do 10 m2</t>
  </si>
  <si>
    <t>1343142978</t>
  </si>
  <si>
    <t>https://podminky.urs.cz/item/CS_URS_2023_01/642942831</t>
  </si>
  <si>
    <t>pro vrata:</t>
  </si>
  <si>
    <t>13/F</t>
  </si>
  <si>
    <t>14/F</t>
  </si>
  <si>
    <t>15/F</t>
  </si>
  <si>
    <t>16/F</t>
  </si>
  <si>
    <t>14</t>
  </si>
  <si>
    <t>R5530</t>
  </si>
  <si>
    <t>zárubeň dvoukrídlová ocelová, rozměru 2800/2800 mm</t>
  </si>
  <si>
    <t>-1216318424</t>
  </si>
  <si>
    <t xml:space="preserve">pro vrata </t>
  </si>
  <si>
    <t>R5531</t>
  </si>
  <si>
    <t>zárubeň dvoukřídlová ocelová, rozměru 2900/3000 mm</t>
  </si>
  <si>
    <t>2121751261</t>
  </si>
  <si>
    <t>16</t>
  </si>
  <si>
    <t>642945111</t>
  </si>
  <si>
    <t>Osazování ocelových zárubní protipožárních nebo protiplynových dveří do vynechaného otvoru, s obetonováním, dveří jednokřídlových do 2,5 m2</t>
  </si>
  <si>
    <t>1501497314</t>
  </si>
  <si>
    <t>https://podminky.urs.cz/item/CS_URS_2023_01/642945111</t>
  </si>
  <si>
    <t>pro dveře:</t>
  </si>
  <si>
    <t>1/d</t>
  </si>
  <si>
    <t>2/d</t>
  </si>
  <si>
    <t>17</t>
  </si>
  <si>
    <t>55331562</t>
  </si>
  <si>
    <t>zárubeň jednokřídlá ocelová pro zdění s protipožární úpravou tl stěny 110-150mm rozměru 800/1970, 2100mm</t>
  </si>
  <si>
    <t>-1401810841</t>
  </si>
  <si>
    <t>Poznámka k položce:_x000d_
YZP s PP ochranou</t>
  </si>
  <si>
    <t>18</t>
  </si>
  <si>
    <t>55331564</t>
  </si>
  <si>
    <t>zárubeň jednokřídlá ocelová pro zdění s protipožární úpravou tl stěny 110-150mm rozměru 1100/1970, 2100mm</t>
  </si>
  <si>
    <t>850695689</t>
  </si>
  <si>
    <t>Ostatní konstrukce a práce, bourání</t>
  </si>
  <si>
    <t>19</t>
  </si>
  <si>
    <t>945412111</t>
  </si>
  <si>
    <t>Teleskopická hydraulická montážní plošina na samohybném podvozku, s otočným košem výšky zdvihu do 8 m</t>
  </si>
  <si>
    <t>den</t>
  </si>
  <si>
    <t>1278536301</t>
  </si>
  <si>
    <t>https://podminky.urs.cz/item/CS_URS_2023_01/945412111</t>
  </si>
  <si>
    <t>20</t>
  </si>
  <si>
    <t>962081141</t>
  </si>
  <si>
    <t>Bourání zdiva příček nebo vybourání otvorů ze skleněných tvárnic, tl. do 150 mm</t>
  </si>
  <si>
    <t>465405586</t>
  </si>
  <si>
    <t>https://podminky.urs.cz/item/CS_URS_2023_01/962081141</t>
  </si>
  <si>
    <t>1,2*2,8*8</t>
  </si>
  <si>
    <t>0,4*2,8*4</t>
  </si>
  <si>
    <t>0,8*0,8*4</t>
  </si>
  <si>
    <t>962084131</t>
  </si>
  <si>
    <t>Bourání zdiva příček nebo vybourání otvorů deskových a sádrových potažených rabicovým pletivem nebo bez pletiva sádrokartonových bez kovové konstrukce, umakartových, sololitových, tl. do 100 mm</t>
  </si>
  <si>
    <t>-1376684848</t>
  </si>
  <si>
    <t>https://podminky.urs.cz/item/CS_URS_2023_01/962084131</t>
  </si>
  <si>
    <t>vybourání sádrové příčky</t>
  </si>
  <si>
    <t>m. č. 20/23</t>
  </si>
  <si>
    <t>2,92*2,958</t>
  </si>
  <si>
    <t>22</t>
  </si>
  <si>
    <t>965042141</t>
  </si>
  <si>
    <t>Bourání mazanin betonových nebo z litého asfaltu tl. do 100 mm, plochy přes 4 m2</t>
  </si>
  <si>
    <t>m3</t>
  </si>
  <si>
    <t>-1717642984</t>
  </si>
  <si>
    <t>https://podminky.urs.cz/item/CS_URS_2023_01/965042141</t>
  </si>
  <si>
    <t>odbourání střešních vrstev - betonová mazanina tl. 30 - 40 mm</t>
  </si>
  <si>
    <t>12,337*53,7*0,035</t>
  </si>
  <si>
    <t>23</t>
  </si>
  <si>
    <t>-1249800194</t>
  </si>
  <si>
    <t>nadbetonávka podlah z dřevěných špalíků</t>
  </si>
  <si>
    <t>m. č. 02, 13, 14, 15</t>
  </si>
  <si>
    <t>3,041*2,885*0,1</t>
  </si>
  <si>
    <t>4,91*6,02*0,1</t>
  </si>
  <si>
    <t>5,85*6,02*0,1</t>
  </si>
  <si>
    <t>3,86*6,02*0,1</t>
  </si>
  <si>
    <t>24</t>
  </si>
  <si>
    <t>965061631</t>
  </si>
  <si>
    <t>Bourání dlažeb z dřevěných špalíků bez podkladního lože, s jakoukoliv výplní spár do písku, plochy přes 1 m2</t>
  </si>
  <si>
    <t>-1247168388</t>
  </si>
  <si>
    <t>https://podminky.urs.cz/item/CS_URS_2023_01/965061631</t>
  </si>
  <si>
    <t>m. č. 02</t>
  </si>
  <si>
    <t>3,041*2,885</t>
  </si>
  <si>
    <t>m. č. 13</t>
  </si>
  <si>
    <t>4,91*6,02</t>
  </si>
  <si>
    <t>m. č. 14</t>
  </si>
  <si>
    <t>3,86*6,02</t>
  </si>
  <si>
    <t>m. č. 15</t>
  </si>
  <si>
    <t>5,85*6,02</t>
  </si>
  <si>
    <t>25</t>
  </si>
  <si>
    <t>965081223</t>
  </si>
  <si>
    <t>Bourání podlah z dlaždic bez podkladního lože nebo mazaniny, s jakoukoliv výplní spár keramických nebo xylolitových tl. přes 10 mm plochy přes 1 m2</t>
  </si>
  <si>
    <t>588685720</t>
  </si>
  <si>
    <t>https://podminky.urs.cz/item/CS_URS_2023_01/965081223</t>
  </si>
  <si>
    <t>m.č. 03</t>
  </si>
  <si>
    <t>2,92*3,041</t>
  </si>
  <si>
    <t>m. č. 04</t>
  </si>
  <si>
    <t>m. č. 11</t>
  </si>
  <si>
    <t>2,92*3,038</t>
  </si>
  <si>
    <t>26</t>
  </si>
  <si>
    <t>965081611</t>
  </si>
  <si>
    <t>Odsekání soklíků včetně otlučení podkladní omítky až na zdivo rovných</t>
  </si>
  <si>
    <t>-164613679</t>
  </si>
  <si>
    <t>https://podminky.urs.cz/item/CS_URS_2023_01/965081611</t>
  </si>
  <si>
    <t>m. č. 03, 04, 11</t>
  </si>
  <si>
    <t>(2,92+3,041)*2</t>
  </si>
  <si>
    <t>(2,92+3,038)*2</t>
  </si>
  <si>
    <t>Mezisoučet</t>
  </si>
  <si>
    <t>27</t>
  </si>
  <si>
    <t>879748706</t>
  </si>
  <si>
    <t>osekání keramického soklu po obvodu objektu</t>
  </si>
  <si>
    <t>(54,35+12,3)*2</t>
  </si>
  <si>
    <t>odpočet vrata, rampy</t>
  </si>
  <si>
    <t>-5,57*1</t>
  </si>
  <si>
    <t>-5,78*1</t>
  </si>
  <si>
    <t>-3,08*1</t>
  </si>
  <si>
    <t>-7,491*1</t>
  </si>
  <si>
    <t>-2,83*1</t>
  </si>
  <si>
    <t>-3,398*1</t>
  </si>
  <si>
    <t>28</t>
  </si>
  <si>
    <t>968062245</t>
  </si>
  <si>
    <t>Vybourání dřevěných rámů oken s křídly, dveřních zárubní, vrat, stěn, ostění nebo obkladů rámů oken s křídly jednoduchých, plochy do 2 m2</t>
  </si>
  <si>
    <t>53653072</t>
  </si>
  <si>
    <t>https://podminky.urs.cz/item/CS_URS_2023_01/968062245</t>
  </si>
  <si>
    <t>stávající okna</t>
  </si>
  <si>
    <t>0,8*1,4*48</t>
  </si>
  <si>
    <t>29</t>
  </si>
  <si>
    <t>968062247</t>
  </si>
  <si>
    <t>Vybourání dřevěných rámů oken s křídly, dveřních zárubní, vrat, stěn, ostění nebo obkladů rámů oken s křídly jednoduchých, plochy přes 4 m2</t>
  </si>
  <si>
    <t>-1662015639</t>
  </si>
  <si>
    <t>https://podminky.urs.cz/item/CS_URS_2023_01/968062247</t>
  </si>
  <si>
    <t>2,84*2,0*10</t>
  </si>
  <si>
    <t>30</t>
  </si>
  <si>
    <t>968072455</t>
  </si>
  <si>
    <t>Vybourání kovových rámů oken s křídly, dveřních zárubní, vrat, stěn, ostění nebo obkladů dveřních zárubní, plochy do 2 m2</t>
  </si>
  <si>
    <t>-647698801</t>
  </si>
  <si>
    <t>https://podminky.urs.cz/item/CS_URS_2023_01/968072455</t>
  </si>
  <si>
    <t>venkovní dveře</t>
  </si>
  <si>
    <t>6*2,0</t>
  </si>
  <si>
    <t>vnitřní dveře</t>
  </si>
  <si>
    <t>5*2,0</t>
  </si>
  <si>
    <t>31</t>
  </si>
  <si>
    <t>968072456</t>
  </si>
  <si>
    <t>Vybourání kovových rámů oken s křídly, dveřních zárubní, vrat, stěn, ostění nebo obkladů dveřních zárubní, plochy přes 2 m2</t>
  </si>
  <si>
    <t>1131795638</t>
  </si>
  <si>
    <t>https://podminky.urs.cz/item/CS_URS_2023_01/968072456</t>
  </si>
  <si>
    <t>1,1*2,0</t>
  </si>
  <si>
    <t>1,6*2,0</t>
  </si>
  <si>
    <t>32</t>
  </si>
  <si>
    <t>968072559</t>
  </si>
  <si>
    <t>Vybourání kovových rámů oken s křídly, dveřních zárubní, vrat, stěn, ostění nebo obkladů vrat, mimo posuvných a skládacích, plochy přes 5 m2</t>
  </si>
  <si>
    <t>-1183540620</t>
  </si>
  <si>
    <t>https://podminky.urs.cz/item/CS_URS_2023_01/968072559</t>
  </si>
  <si>
    <t>2,9*3,0*1</t>
  </si>
  <si>
    <t>2,8*2,8*5</t>
  </si>
  <si>
    <t>33</t>
  </si>
  <si>
    <t>971033621</t>
  </si>
  <si>
    <t>Vybourání otvorů ve zdivu základovém nebo nadzákladovém z cihel, tvárnic, příčkovek z cihel pálených na maltu vápennou nebo vápenocementovou plochy do 4 m2, tl. do 100 mm</t>
  </si>
  <si>
    <t>424900928</t>
  </si>
  <si>
    <t>https://podminky.urs.cz/item/CS_URS_2023_01/971033621</t>
  </si>
  <si>
    <t>m. č. 02 / 05</t>
  </si>
  <si>
    <t>0,9*2,0*1</t>
  </si>
  <si>
    <t>34</t>
  </si>
  <si>
    <t>971033641</t>
  </si>
  <si>
    <t>Vybourání otvorů ve zdivu základovém nebo nadzákladovém z cihel, tvárnic, příčkovek z cihel pálených na maltu vápennou nebo vápenocementovou plochy do 4 m2, tl. do 300 mm</t>
  </si>
  <si>
    <t>-367386795</t>
  </si>
  <si>
    <t>https://podminky.urs.cz/item/CS_URS_2023_01/971033641</t>
  </si>
  <si>
    <t>m. č. 23 / 25</t>
  </si>
  <si>
    <t>35</t>
  </si>
  <si>
    <t>972054411</t>
  </si>
  <si>
    <t>Vybourání otvorů ve stropech nebo klenbách železobetonových bez odstranění podlahy a násypu, plochy do 1 m2, tl. do 80 mm</t>
  </si>
  <si>
    <t>-1089421185</t>
  </si>
  <si>
    <t>https://podminky.urs.cz/item/CS_URS_2023_01/972054411</t>
  </si>
  <si>
    <t>otvory pro osazení světlíků</t>
  </si>
  <si>
    <t>0,8*0,8*2*0,08</t>
  </si>
  <si>
    <t>36</t>
  </si>
  <si>
    <t>978013121</t>
  </si>
  <si>
    <t>Otlučení vápenných nebo vápenocementových omítek vnitřních ploch stěn s vyškrabáním spar, s očištěním zdiva, v rozsahu přes 5 do 10 %</t>
  </si>
  <si>
    <t>105247635</t>
  </si>
  <si>
    <t>https://podminky.urs.cz/item/CS_URS_2023_01/978013121</t>
  </si>
  <si>
    <t>osa 4</t>
  </si>
  <si>
    <t>12,12*2,958*2</t>
  </si>
  <si>
    <t>osa 12</t>
  </si>
  <si>
    <t>6,06*2,958*2</t>
  </si>
  <si>
    <t>0,58*2,958*2</t>
  </si>
  <si>
    <t>osa 15</t>
  </si>
  <si>
    <t>-1,0*2,03*1</t>
  </si>
  <si>
    <t>osa B</t>
  </si>
  <si>
    <t>2,76*2,958*2</t>
  </si>
  <si>
    <t>osa 18</t>
  </si>
  <si>
    <t>5,91*2,958*2</t>
  </si>
  <si>
    <t>osa 19</t>
  </si>
  <si>
    <t>5,91*2,958</t>
  </si>
  <si>
    <t>-1,7*2,0</t>
  </si>
  <si>
    <t>37</t>
  </si>
  <si>
    <t>985221021</t>
  </si>
  <si>
    <t>Postupné rozebírání zdiva pro další použití cihelného, objemu do 1 m3</t>
  </si>
  <si>
    <t>-1179016060</t>
  </si>
  <si>
    <t>https://podminky.urs.cz/item/CS_URS_2023_01/985221021</t>
  </si>
  <si>
    <t>rozebrání plotové podezdívky - pozn. 2)</t>
  </si>
  <si>
    <t>0,5*0,4*0,15</t>
  </si>
  <si>
    <t>rozebrání pilíře rozvaděče</t>
  </si>
  <si>
    <t>1,0*1,2*0,45</t>
  </si>
  <si>
    <t>38</t>
  </si>
  <si>
    <t>966071821</t>
  </si>
  <si>
    <t>Rozebrání oplocení z pletiva drátěného se čtvercovými oky, výšky do 1,6 m</t>
  </si>
  <si>
    <t>824017850</t>
  </si>
  <si>
    <t>https://podminky.urs.cz/item/CS_URS_2023_01/966071821</t>
  </si>
  <si>
    <t>1,0</t>
  </si>
  <si>
    <t>94</t>
  </si>
  <si>
    <t>Lešení a stavební výtahy</t>
  </si>
  <si>
    <t>39</t>
  </si>
  <si>
    <t>949101112</t>
  </si>
  <si>
    <t>Lešení pomocné pracovní pro objekty pozemních staveb pro zatížení do 150 kg/m2, o výšce lešeňové podlahy přes 1,9 do 3,5 m</t>
  </si>
  <si>
    <t>64</t>
  </si>
  <si>
    <t>1428738082</t>
  </si>
  <si>
    <t>https://podminky.urs.cz/item/CS_URS_2023_01/949101112</t>
  </si>
  <si>
    <t>997</t>
  </si>
  <si>
    <t>Přesun sutě</t>
  </si>
  <si>
    <t>40</t>
  </si>
  <si>
    <t>997006002</t>
  </si>
  <si>
    <t>Úprava stavebního odpadu třídění hrubé</t>
  </si>
  <si>
    <t>-694077277</t>
  </si>
  <si>
    <t>https://podminky.urs.cz/item/CS_URS_2023_01/997006002</t>
  </si>
  <si>
    <t>41</t>
  </si>
  <si>
    <t>997013111</t>
  </si>
  <si>
    <t>Vnitrostaveništní doprava suti a vybouraných hmot vodorovně do 50 m svisle s použitím mechanizace pro budovy a haly výšky do 6 m</t>
  </si>
  <si>
    <t>-1705882471</t>
  </si>
  <si>
    <t>https://podminky.urs.cz/item/CS_URS_2023_01/997013111</t>
  </si>
  <si>
    <t>42</t>
  </si>
  <si>
    <t>R997013601</t>
  </si>
  <si>
    <t>Poplatek za uložení na skládce (skládkovné) stavebního odpadu betonového kód odpadu 17 01 01 vč. dopravy do 10 km</t>
  </si>
  <si>
    <t>784968545</t>
  </si>
  <si>
    <t>43</t>
  </si>
  <si>
    <t>R997013631</t>
  </si>
  <si>
    <t>Poplatek za uložení na skládce (skládkovné) stavebního odpadu směsného kód odpadu 17 09 04 vč. dopravy do 10 km</t>
  </si>
  <si>
    <t>-1645265057</t>
  </si>
  <si>
    <t>44</t>
  </si>
  <si>
    <t>R997013804</t>
  </si>
  <si>
    <t>Poplatek za uložení na skládce (skládkovné) stavebního odpadu ze skla kód odpadu 17 02 02 vč. dopravy do 10 km</t>
  </si>
  <si>
    <t>1442168000</t>
  </si>
  <si>
    <t>45</t>
  </si>
  <si>
    <t>R997013811</t>
  </si>
  <si>
    <t>Poplatek za uložení na skládce (skládkovné) stavebního odpadu dřevěného kód odpadu 17 02 01 vč. dopravy do 10 km</t>
  </si>
  <si>
    <t>-890227798</t>
  </si>
  <si>
    <t>46</t>
  </si>
  <si>
    <t>R997013812</t>
  </si>
  <si>
    <t>Poplatek za uložení na skládce (skládkovné) stavebního odpadu na bázi sádry kód odpadu 17 08 02 vč. dopravy do 10 km</t>
  </si>
  <si>
    <t>-511529035</t>
  </si>
  <si>
    <t>47</t>
  </si>
  <si>
    <t>R997013814</t>
  </si>
  <si>
    <t>Poplatek za uložení na skládce (skládkovné) stavebního odpadu izolací kód odpadu 17 06 04 vč. dopravy do 10 km</t>
  </si>
  <si>
    <t>-784081450</t>
  </si>
  <si>
    <t>48</t>
  </si>
  <si>
    <t>R997013821</t>
  </si>
  <si>
    <t>Poplatek za uložení na skládce (skládkovné) stavebního odpadu s obsahem azbestu kód odpadu 17 06 05 vč. dopravy do 10 km</t>
  </si>
  <si>
    <t>737124992</t>
  </si>
  <si>
    <t>998</t>
  </si>
  <si>
    <t>Přesun hmot</t>
  </si>
  <si>
    <t>49</t>
  </si>
  <si>
    <t>998014211</t>
  </si>
  <si>
    <t>Přesun hmot pro budovy a haly občanské výstavby, bydlení, výrobu a služby s nosnou svislou konstrukcí montovanou z dílců kovových vodorovná dopravní vzdálenost do 100 m, pro budovy a haly jednopodlažní</t>
  </si>
  <si>
    <t>71927364</t>
  </si>
  <si>
    <t>https://podminky.urs.cz/item/CS_URS_2023_01/998014211</t>
  </si>
  <si>
    <t>PSV</t>
  </si>
  <si>
    <t>Práce a dodávky PSV</t>
  </si>
  <si>
    <t>711</t>
  </si>
  <si>
    <t>Izolace proti vodě, vlhkosti a plynům</t>
  </si>
  <si>
    <t>50</t>
  </si>
  <si>
    <t>711131101</t>
  </si>
  <si>
    <t>Provedení izolace proti zemní vlhkosti pásy na sucho AIP nebo tkaniny na ploše vodorovné V</t>
  </si>
  <si>
    <t>-1080982545</t>
  </si>
  <si>
    <t>https://podminky.urs.cz/item/CS_URS_2023_01/711131101</t>
  </si>
  <si>
    <t>podlaha P03</t>
  </si>
  <si>
    <t>97,0</t>
  </si>
  <si>
    <t>51</t>
  </si>
  <si>
    <t>62853003</t>
  </si>
  <si>
    <t>pás asfaltový natavitelný modifikovaný SBS tl 3,5mm s vložkou ze skleněné tkaniny a spalitelnou PE fólií nebo jemnozrnným minerálním posypem na horním povrchu</t>
  </si>
  <si>
    <t>-1897807663</t>
  </si>
  <si>
    <t>97*1,15 "Přepočtené koeficientem množství</t>
  </si>
  <si>
    <t>52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</si>
  <si>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</si>
  <si>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</si>
  <si>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</si>
  <si>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204243867</t>
  </si>
  <si>
    <t>https://podminky.urs.cz/item/CS_URS_2023_01/998711201</t>
  </si>
  <si>
    <t>712</t>
  </si>
  <si>
    <t>Povlakové krytiny</t>
  </si>
  <si>
    <t>53</t>
  </si>
  <si>
    <t>712340832</t>
  </si>
  <si>
    <t>Odstranění povlakové krytiny střech plochých do 10° z přitavených pásů NAIP v plné ploše dvouvrstvé</t>
  </si>
  <si>
    <t>-1036145857</t>
  </si>
  <si>
    <t>https://podminky.urs.cz/item/CS_URS_2023_01/712340832</t>
  </si>
  <si>
    <t>stávající hydroizolační vrstva vodorovná (min. 4 vrstvy hydroizolace)</t>
  </si>
  <si>
    <t>12,337*53,7*2</t>
  </si>
  <si>
    <t>stávající hydroizolační vstva svislá (min. 4 vrstvy hydroizolace)</t>
  </si>
  <si>
    <t>(12,337+53,7)*2*0,5*2</t>
  </si>
  <si>
    <t>54</t>
  </si>
  <si>
    <t>712363504</t>
  </si>
  <si>
    <t>Provedení povlakové krytiny střech plochých do 10° s mechanicky kotvenou izolací včetně položení fólie a horkovzdušného svaření tl. tepelné izolace přes 140 mm do 200 mm budovy výšky do 18 m, kotvené do betonu vnitřní pole</t>
  </si>
  <si>
    <t>-2020399194</t>
  </si>
  <si>
    <t>https://podminky.urs.cz/item/CS_URS_2023_01/712363504</t>
  </si>
  <si>
    <t>vodorovná hydroizolace</t>
  </si>
  <si>
    <t>12,337*53,7</t>
  </si>
  <si>
    <t>55</t>
  </si>
  <si>
    <t>712861705</t>
  </si>
  <si>
    <t>Provedení povlakové krytiny střech samostatným vytažením izolačního povlaku fólií na konstrukce převyšující úroveň střechy, přilepenou se svařovanými spoji</t>
  </si>
  <si>
    <t>834317051</t>
  </si>
  <si>
    <t>https://podminky.urs.cz/item/CS_URS_2023_01/712861705</t>
  </si>
  <si>
    <t>svislá izolace u atiky</t>
  </si>
  <si>
    <t>(53,7+12,337)*2*0,5</t>
  </si>
  <si>
    <t>svislá izolace kolem světlíků</t>
  </si>
  <si>
    <t>0,8*4*2*0,5</t>
  </si>
  <si>
    <t>56</t>
  </si>
  <si>
    <t>28329022</t>
  </si>
  <si>
    <t>fólie hydroizolační střešní TPO (FPO), mechanicky kotvená tl 1,8mm</t>
  </si>
  <si>
    <t>1419526259</t>
  </si>
  <si>
    <t>662,497</t>
  </si>
  <si>
    <t>(12,337+53,7)*2*0,5</t>
  </si>
  <si>
    <t>728,534*1,15 "Přepočtené koeficientem množství</t>
  </si>
  <si>
    <t>57</t>
  </si>
  <si>
    <t>712391172</t>
  </si>
  <si>
    <t>Provedení povlakové krytiny střech plochých do 10° -ostatní práce provedení vrstvy textilní ochranné</t>
  </si>
  <si>
    <t>-1123762164</t>
  </si>
  <si>
    <t>https://podminky.urs.cz/item/CS_URS_2023_01/712391172</t>
  </si>
  <si>
    <t>vodorovná plocha</t>
  </si>
  <si>
    <t>58</t>
  </si>
  <si>
    <t>BDR.74400300</t>
  </si>
  <si>
    <t>Bauder GREEN SV 300, ochranné rouno 300 g/m2, PES regenerát</t>
  </si>
  <si>
    <t>401328688</t>
  </si>
  <si>
    <t>Poznámka k položce:_x000d_
role 120 m²</t>
  </si>
  <si>
    <t>662,497*1,1 "Přepočtené koeficientem množství</t>
  </si>
  <si>
    <t>59</t>
  </si>
  <si>
    <t>998712201</t>
  </si>
  <si>
    <t>Přesun hmot pro povlakové krytiny stanovený procentní sazbou (%) z ceny vodorovná dopravní vzdálenost do 50 m v objektech výšky do 6 m</t>
  </si>
  <si>
    <t>1480625163</t>
  </si>
  <si>
    <t>https://podminky.urs.cz/item/CS_URS_2023_01/998712201</t>
  </si>
  <si>
    <t>713</t>
  </si>
  <si>
    <t>Izolace tepelné</t>
  </si>
  <si>
    <t>60</t>
  </si>
  <si>
    <t>713121111</t>
  </si>
  <si>
    <t>Montáž tepelné izolace podlah rohožemi, pásy, deskami, dílci, bloky (izolační materiál ve specifikaci) kladenými volně jednovrstvá</t>
  </si>
  <si>
    <t>-1305936358</t>
  </si>
  <si>
    <t>https://podminky.urs.cz/item/CS_URS_2023_01/713121111</t>
  </si>
  <si>
    <t>61</t>
  </si>
  <si>
    <t>28372303</t>
  </si>
  <si>
    <t>deska EPS 100 pro konstrukce s běžným zatížením λ=0,037 tl 40mm</t>
  </si>
  <si>
    <t>-607848966</t>
  </si>
  <si>
    <t>97*1,05 "Přepočtené koeficientem množství</t>
  </si>
  <si>
    <t>62</t>
  </si>
  <si>
    <t>713140821</t>
  </si>
  <si>
    <t>Odstranění tepelné izolace střech plochých z rohoží, pásů, dílců, desek, bloků nadstřešních izolací volně položených z polystyrenu suchého, tloušťka izolace do 100 mm</t>
  </si>
  <si>
    <t>817815346</t>
  </si>
  <si>
    <t>https://podminky.urs.cz/item/CS_URS_2023_01/713140821</t>
  </si>
  <si>
    <t>63</t>
  </si>
  <si>
    <t>713141152</t>
  </si>
  <si>
    <t>Montáž tepelné izolace střech plochých rohožemi, pásy, deskami, dílci, bloky (izolační materiál ve specifikaci) kladenými volně dvouvrstvá</t>
  </si>
  <si>
    <t>-1461497027</t>
  </si>
  <si>
    <t>https://podminky.urs.cz/item/CS_URS_2023_01/713141152</t>
  </si>
  <si>
    <t>28375914</t>
  </si>
  <si>
    <t>deska EPS 150 pro konstrukce s vysokým zatížením λ=0,035 tl 100mm</t>
  </si>
  <si>
    <t>1381254218</t>
  </si>
  <si>
    <t>662,497*1,05 "Přepočtené koeficientem množství</t>
  </si>
  <si>
    <t>65</t>
  </si>
  <si>
    <t>28375033</t>
  </si>
  <si>
    <t>deska EPS 150 pro konstrukce s vysokým zatížením λ=0,035 tl 150mm</t>
  </si>
  <si>
    <t>1192762849</t>
  </si>
  <si>
    <t>66</t>
  </si>
  <si>
    <t>998713201</t>
  </si>
  <si>
    <t>Přesun hmot pro izolace tepelné stanovený procentní sazbou (%) z ceny vodorovná dopravní vzdálenost do 50 m v objektech výšky do 6 m</t>
  </si>
  <si>
    <t>-1969726197</t>
  </si>
  <si>
    <t>https://podminky.urs.cz/item/CS_URS_2023_01/998713201</t>
  </si>
  <si>
    <t>721</t>
  </si>
  <si>
    <t>Zdravotechnika - vnitřní kanalizace</t>
  </si>
  <si>
    <t>67</t>
  </si>
  <si>
    <t>721140806</t>
  </si>
  <si>
    <t>Demontáž potrubí z litinových trub odpadních nebo dešťových přes 100 do DN 200</t>
  </si>
  <si>
    <t>-1092296894</t>
  </si>
  <si>
    <t>https://podminky.urs.cz/item/CS_URS_2023_01/721140806</t>
  </si>
  <si>
    <t>vnitřní vnitřních dešťových svodů</t>
  </si>
  <si>
    <t>3,95*4</t>
  </si>
  <si>
    <t>68</t>
  </si>
  <si>
    <t>721175214</t>
  </si>
  <si>
    <t>Plastové potrubí odhlučněné třívrstvé odpadní (svislé) DN 160</t>
  </si>
  <si>
    <t>-1464282620</t>
  </si>
  <si>
    <t>https://podminky.urs.cz/item/CS_URS_2023_01/721175214</t>
  </si>
  <si>
    <t>69</t>
  </si>
  <si>
    <t>721210823</t>
  </si>
  <si>
    <t>Demontáž kanalizačního příslušenství střešních vtoků DN 125</t>
  </si>
  <si>
    <t>944443366</t>
  </si>
  <si>
    <t>https://podminky.urs.cz/item/CS_URS_2023_01/721210823</t>
  </si>
  <si>
    <t>70</t>
  </si>
  <si>
    <t>721233114</t>
  </si>
  <si>
    <t>Střešní vtoky (vpusti) polypropylenové (PP) pro ploché střechy s odtokem svislým DN 160</t>
  </si>
  <si>
    <t>-2025996474</t>
  </si>
  <si>
    <t>https://podminky.urs.cz/item/CS_URS_2023_01/721233114</t>
  </si>
  <si>
    <t>71</t>
  </si>
  <si>
    <t>721290821</t>
  </si>
  <si>
    <t>Přemístění vnitrostaveništní demontovaných hmot vnitřní kanalizace v objektech v do 6 m</t>
  </si>
  <si>
    <t>CS ÚRS 2021 02</t>
  </si>
  <si>
    <t>1184015222</t>
  </si>
  <si>
    <t>https://podminky.urs.cz/item/CS_URS_2021_02/721290821</t>
  </si>
  <si>
    <t>72</t>
  </si>
  <si>
    <t>998721101</t>
  </si>
  <si>
    <t>Přesun hmot pro vnitřní kanalizace stanovený z hmotnosti přesunovaného materiálu vodorovná dopravní vzdálenost do 50 m v objektech výšky do 6 m</t>
  </si>
  <si>
    <t>-373304012</t>
  </si>
  <si>
    <t>https://podminky.urs.cz/item/CS_URS_2023_01/998721101</t>
  </si>
  <si>
    <t>725</t>
  </si>
  <si>
    <t>Zdravotechnika - zařizovací předměty</t>
  </si>
  <si>
    <t>73</t>
  </si>
  <si>
    <t>725210821</t>
  </si>
  <si>
    <t>Demontáž umyvadel bez výtokových armatur umyvadel</t>
  </si>
  <si>
    <t>soubor</t>
  </si>
  <si>
    <t>248507524</t>
  </si>
  <si>
    <t>https://podminky.urs.cz/item/CS_URS_2023_01/725210821</t>
  </si>
  <si>
    <t>762</t>
  </si>
  <si>
    <t>Konstrukce tesařské</t>
  </si>
  <si>
    <t>74</t>
  </si>
  <si>
    <t>762421825</t>
  </si>
  <si>
    <t>Demontáž obložení stropů nebo střešních podhledů z dřevoštěpkových desek šroubovaných na pero a drážku, tloušťka desky do 15 mm</t>
  </si>
  <si>
    <t>-1773860178</t>
  </si>
  <si>
    <t>https://podminky.urs.cz/item/CS_URS_2023_01/762421825</t>
  </si>
  <si>
    <t>podhled Akulit</t>
  </si>
  <si>
    <t>m. č. 16</t>
  </si>
  <si>
    <t>2,92*5,91</t>
  </si>
  <si>
    <t>podhled Sololit</t>
  </si>
  <si>
    <t>m. č. 09</t>
  </si>
  <si>
    <t>4,35*2,528</t>
  </si>
  <si>
    <t>m. č. 12</t>
  </si>
  <si>
    <t>4,35*3,4</t>
  </si>
  <si>
    <t>763</t>
  </si>
  <si>
    <t>Konstrukce suché výstavby</t>
  </si>
  <si>
    <t>75</t>
  </si>
  <si>
    <t>763111811</t>
  </si>
  <si>
    <t>Demontáž příček ze sádrokartonových desek s nosnou konstrukcí z ocelových profilů jednoduchých, opláštění jednoduché</t>
  </si>
  <si>
    <t>-1865873413</t>
  </si>
  <si>
    <t>https://podminky.urs.cz/item/CS_URS_2023_01/763111811</t>
  </si>
  <si>
    <t>m. č. 20/19</t>
  </si>
  <si>
    <t>m. č. 14/09-12</t>
  </si>
  <si>
    <t>6,0*2,958</t>
  </si>
  <si>
    <t>m. č. 12/09</t>
  </si>
  <si>
    <t>4,35*2,958</t>
  </si>
  <si>
    <t>demontáž obkladu vazníku - odhad</t>
  </si>
  <si>
    <t>764</t>
  </si>
  <si>
    <t>Konstrukce klempířské</t>
  </si>
  <si>
    <t>76</t>
  </si>
  <si>
    <t>764002841</t>
  </si>
  <si>
    <t>Demontáž klempířských konstrukcí oplechování horních ploch zdí a nadezdívek do suti</t>
  </si>
  <si>
    <t>243716687</t>
  </si>
  <si>
    <t>https://podminky.urs.cz/item/CS_URS_2023_01/764002841</t>
  </si>
  <si>
    <t>(12,9+54,35)*2</t>
  </si>
  <si>
    <t>77</t>
  </si>
  <si>
    <t>764002851</t>
  </si>
  <si>
    <t>Demontáž klempířských konstrukcí oplechování parapetů do suti</t>
  </si>
  <si>
    <t>-1200710039</t>
  </si>
  <si>
    <t>https://podminky.urs.cz/item/CS_URS_2023_01/764002851</t>
  </si>
  <si>
    <t>0,8*48</t>
  </si>
  <si>
    <t>2,84*10</t>
  </si>
  <si>
    <t>78</t>
  </si>
  <si>
    <t>764002871</t>
  </si>
  <si>
    <t>Demontáž klempířských konstrukcí lemování zdí do suti</t>
  </si>
  <si>
    <t>-387380722</t>
  </si>
  <si>
    <t>https://podminky.urs.cz/item/CS_URS_2023_01/764002871</t>
  </si>
  <si>
    <t>svislé lemování</t>
  </si>
  <si>
    <t>3,9*44</t>
  </si>
  <si>
    <t>79</t>
  </si>
  <si>
    <t>764216600</t>
  </si>
  <si>
    <t>Oplechování parapetů z pozinkovaného plechu s povrchovou úpravou rovných mechanicky kotvené, bez rohů rš 100 mm</t>
  </si>
  <si>
    <t>1699744975</t>
  </si>
  <si>
    <t>https://podminky.urs.cz/item/CS_URS_2023_01/764216600</t>
  </si>
  <si>
    <t>5/k oplechování venkovního parapetu r. š. 110 mm</t>
  </si>
  <si>
    <t>1,0*1</t>
  </si>
  <si>
    <t>80</t>
  </si>
  <si>
    <t>764216601</t>
  </si>
  <si>
    <t>Oplechování parapetů z pozinkovaného plechu s povrchovou úpravou rovných mechanicky kotvené, bez rohů rš 160 mm</t>
  </si>
  <si>
    <t>-2127120448</t>
  </si>
  <si>
    <t>https://podminky.urs.cz/item/CS_URS_2023_01/764216601</t>
  </si>
  <si>
    <t xml:space="preserve">2/k oplechování venkovního parapetu r. š. 150 mm </t>
  </si>
  <si>
    <t>3,0*18</t>
  </si>
  <si>
    <t>3/k oplechování venkovního parapetu r. š. 150 mm</t>
  </si>
  <si>
    <t>1,5*2</t>
  </si>
  <si>
    <t>4/k oplechování venkovního parapetu r. š. 150 mm</t>
  </si>
  <si>
    <t>1,0*8</t>
  </si>
  <si>
    <t>6/k oplechování venkovního parapetu r. š. 150 mm</t>
  </si>
  <si>
    <t>2,0*2</t>
  </si>
  <si>
    <t>81</t>
  </si>
  <si>
    <t>764218604</t>
  </si>
  <si>
    <t>Oplechování říms a ozdobných prvků z pozinkovaného plechu s povrchovou úpravou rovných, bez rohů mechanicky kotvené rš 330 mm</t>
  </si>
  <si>
    <t>1251884060</t>
  </si>
  <si>
    <t>https://podminky.urs.cz/item/CS_URS_2023_01/764218604</t>
  </si>
  <si>
    <t>7/k oplechování venkovního nadpraží oken r. š. (280 + 80 mm)</t>
  </si>
  <si>
    <t>3,0*10</t>
  </si>
  <si>
    <t>8/k oplechování venkovního nadpraží oken r. š. (280 + 80 mm)</t>
  </si>
  <si>
    <t>2,0*1</t>
  </si>
  <si>
    <t>11/k oplechování venkovního ostění vrat r. š. 330 mm</t>
  </si>
  <si>
    <t>3,0*6</t>
  </si>
  <si>
    <t>82</t>
  </si>
  <si>
    <t>998764201</t>
  </si>
  <si>
    <t>Přesun hmot pro konstrukce klempířské stanovený procentní sazbou (%) z ceny vodorovná dopravní vzdálenost do 50 m v objektech výšky do 6 m</t>
  </si>
  <si>
    <t>-831999417</t>
  </si>
  <si>
    <t>https://podminky.urs.cz/item/CS_URS_2023_01/998764201</t>
  </si>
  <si>
    <t>766</t>
  </si>
  <si>
    <t>Konstrukce truhlářské</t>
  </si>
  <si>
    <t>83</t>
  </si>
  <si>
    <t>766622135</t>
  </si>
  <si>
    <t>Montáž oken plastových včetně montáže rámu plochy přes 1 m2 otevíravých do celostěnových panelů nebo ocelových rámů, výšky do 1,5 m</t>
  </si>
  <si>
    <t>1215596316</t>
  </si>
  <si>
    <t>https://podminky.urs.cz/item/CS_URS_2023_01/766622135</t>
  </si>
  <si>
    <t>1/F</t>
  </si>
  <si>
    <t>2,82*1,06*7</t>
  </si>
  <si>
    <t>8/F</t>
  </si>
  <si>
    <t>2,0*1,3*1</t>
  </si>
  <si>
    <t>84</t>
  </si>
  <si>
    <t>61140052</t>
  </si>
  <si>
    <t>okno plastové otevíravé/sklopné trojsklo přes plochu 1m2 do v 1,5m</t>
  </si>
  <si>
    <t>-209838931</t>
  </si>
  <si>
    <t>85</t>
  </si>
  <si>
    <t>766622136</t>
  </si>
  <si>
    <t>Montáž oken plastových včetně montáže rámu plochy přes 1 m2 otevíravých do celostěnových panelů nebo ocelových rámů, výšky přes 1,5 do 2,5 m</t>
  </si>
  <si>
    <t>2024172690</t>
  </si>
  <si>
    <t>https://podminky.urs.cz/item/CS_URS_2023_01/766622136</t>
  </si>
  <si>
    <t>2/F</t>
  </si>
  <si>
    <t>2,82*2,06*11</t>
  </si>
  <si>
    <t>3/F</t>
  </si>
  <si>
    <t>1,3*2,06*2</t>
  </si>
  <si>
    <t>4/F</t>
  </si>
  <si>
    <t>0,96*2,06*2*2</t>
  </si>
  <si>
    <t>0,9*0,81*2</t>
  </si>
  <si>
    <t>5/F</t>
  </si>
  <si>
    <t>0,9*2,06*2</t>
  </si>
  <si>
    <t>6/F</t>
  </si>
  <si>
    <t>0,9*0,81*1</t>
  </si>
  <si>
    <t>0,96*2,06*2*1</t>
  </si>
  <si>
    <t>7/F</t>
  </si>
  <si>
    <t>1,42*2,06*1</t>
  </si>
  <si>
    <t>86</t>
  </si>
  <si>
    <t>61140054</t>
  </si>
  <si>
    <t>okno plastové otevíravé/sklopné trojsklo přes plochu 1m2 v 1,5-2,5m</t>
  </si>
  <si>
    <t>-1761338452</t>
  </si>
  <si>
    <t>87</t>
  </si>
  <si>
    <t>998766201</t>
  </si>
  <si>
    <t>Přesun hmot pro konstrukce truhlářské stanovený procentní sazbou (%) z ceny vodorovná dopravní vzdálenost do 50 m v objektech výšky do 6 m</t>
  </si>
  <si>
    <t>1888996258</t>
  </si>
  <si>
    <t>https://podminky.urs.cz/item/CS_URS_2023_01/998766201</t>
  </si>
  <si>
    <t>767</t>
  </si>
  <si>
    <t>Konstrukce zámečnické</t>
  </si>
  <si>
    <t>88</t>
  </si>
  <si>
    <t>342151111</t>
  </si>
  <si>
    <t>Montáž opláštění stěn ocelové konstrukce ze sendvičových panelů šroubovaných, výšky budovy do 6 m</t>
  </si>
  <si>
    <t>-412511184</t>
  </si>
  <si>
    <t>https://podminky.urs.cz/item/CS_URS_2023_01/342151111</t>
  </si>
  <si>
    <t>minerální panely mezi osou 5/6</t>
  </si>
  <si>
    <t>3,0*3,9</t>
  </si>
  <si>
    <t>minerální panely mezi osou 7/8</t>
  </si>
  <si>
    <t>minerální panely mezi osou C/B1</t>
  </si>
  <si>
    <t>3,273*3,9</t>
  </si>
  <si>
    <t>0,6*1,0</t>
  </si>
  <si>
    <t>PUR panely</t>
  </si>
  <si>
    <t>(12,4+54,58)*3,9*2</t>
  </si>
  <si>
    <t>0,6*54,59</t>
  </si>
  <si>
    <t>odpočet minerálních panelů</t>
  </si>
  <si>
    <t>-36,765</t>
  </si>
  <si>
    <t>odpočet vrat</t>
  </si>
  <si>
    <t>-2,8*2,8*4</t>
  </si>
  <si>
    <t>-2,9*3,0*1</t>
  </si>
  <si>
    <t>odpočet dveří</t>
  </si>
  <si>
    <t>-0,9*1,97*9</t>
  </si>
  <si>
    <t>-1,0*1,97*1</t>
  </si>
  <si>
    <t>odpočet oken</t>
  </si>
  <si>
    <t>-2,82*1,06*7</t>
  </si>
  <si>
    <t>-2,82*2,06*11</t>
  </si>
  <si>
    <t>-1,3*2,06*2</t>
  </si>
  <si>
    <t>-(0,96*2,06*2)*4</t>
  </si>
  <si>
    <t>-(0,9*0,81*1)*4</t>
  </si>
  <si>
    <t>-(0,9*0,81)*1</t>
  </si>
  <si>
    <t>-(1,92*2,06)*1</t>
  </si>
  <si>
    <t>-1,42*2,06*1</t>
  </si>
  <si>
    <t>-2,0*1,3*1</t>
  </si>
  <si>
    <t>protiobklad atiky</t>
  </si>
  <si>
    <t>(12,36+54,48)*2*0,5</t>
  </si>
  <si>
    <t>89</t>
  </si>
  <si>
    <t>R767-1</t>
  </si>
  <si>
    <t>Fasádní sendvičový panel minerální tl. 120 mm</t>
  </si>
  <si>
    <t>413607461</t>
  </si>
  <si>
    <t>36,765*1,05 "Přepočtené koeficientem množství</t>
  </si>
  <si>
    <t>90</t>
  </si>
  <si>
    <t>R762-2</t>
  </si>
  <si>
    <t>Fasádní sendvičový panel PIR tl. 120 mm</t>
  </si>
  <si>
    <t>1155506788</t>
  </si>
  <si>
    <t>408,159*1,05 "Přepočtené koeficientem množství</t>
  </si>
  <si>
    <t>91</t>
  </si>
  <si>
    <t>R767132821</t>
  </si>
  <si>
    <t>Demontáž akustického obkladu + oprava, očištění a zpětná montáž</t>
  </si>
  <si>
    <t>549641566</t>
  </si>
  <si>
    <t>m. č. 06</t>
  </si>
  <si>
    <t>(6,0*2+5,92)*2,958</t>
  </si>
  <si>
    <t>92</t>
  </si>
  <si>
    <t>767190111</t>
  </si>
  <si>
    <t>Montáž oplechování a lemování ocelových konstrukcí stěn a střech z ocelových plechů, rš do 100 mm</t>
  </si>
  <si>
    <t>203293333</t>
  </si>
  <si>
    <t>https://podminky.urs.cz/item/CS_URS_2023_01/767190111</t>
  </si>
  <si>
    <t>17/k oplechování soklu panelů r. š. 100 mm</t>
  </si>
  <si>
    <t>110</t>
  </si>
  <si>
    <t>93</t>
  </si>
  <si>
    <t>767190112</t>
  </si>
  <si>
    <t>Montáž oplechování a lemování ocelových konstrukcí stěn a střech z ocelových plechů, rš přes 100 do 150 mm</t>
  </si>
  <si>
    <t>-535886130</t>
  </si>
  <si>
    <t>https://podminky.urs.cz/item/CS_URS_2023_01/767190112</t>
  </si>
  <si>
    <t>9/k oplechování venkovního nadpraží vrata dvoudílné r. š. 150 mm</t>
  </si>
  <si>
    <t>3,0*3</t>
  </si>
  <si>
    <t>10/k oplechování venkovního nadpraží dveří dvoudílné r. š. 150 mm+,0*5</t>
  </si>
  <si>
    <t>12/k oplechování venkovního ostění mezi vraty r. š. 150 mm</t>
  </si>
  <si>
    <t>3,0*1</t>
  </si>
  <si>
    <t>13/k oplechování venkovního ostění dveří r. š. 150 mm</t>
  </si>
  <si>
    <t>2,2*8</t>
  </si>
  <si>
    <t>14/k oplechování venkovního ostění dveří r. š. 150 mm</t>
  </si>
  <si>
    <t>1,0*10</t>
  </si>
  <si>
    <t>16/k oplechování venkovního ostění vrat dvoudílné r. š. 150 mm</t>
  </si>
  <si>
    <t>1,0*2</t>
  </si>
  <si>
    <t>1048545845</t>
  </si>
  <si>
    <t>15/k oplechování atiky konzoly r. š. 130 mm</t>
  </si>
  <si>
    <t>19/k oplechování okapu konzoly dvoudílné r. š. 130 mm</t>
  </si>
  <si>
    <t>20/k lemování koutu konzoly</t>
  </si>
  <si>
    <t>95</t>
  </si>
  <si>
    <t>767190115</t>
  </si>
  <si>
    <t>Montáž oplechování a lemování ocelových konstrukcí stěn a střech z ocelových plechů, rš přes 250 do 330 mm</t>
  </si>
  <si>
    <t>-364419836</t>
  </si>
  <si>
    <t>https://podminky.urs.cz/item/CS_URS_2023_01/767190115</t>
  </si>
  <si>
    <t>18/k oplechování vertikálních spojů panelů r. š. 330 mm</t>
  </si>
  <si>
    <t>165</t>
  </si>
  <si>
    <t>96</t>
  </si>
  <si>
    <t>13756520</t>
  </si>
  <si>
    <t>plech ocelový hladký válcovaný za studena tl 0,6mm tabule</t>
  </si>
  <si>
    <t>1546101476</t>
  </si>
  <si>
    <t>Poznámka k položce:_x000d_
Hmotnost 9,6 kg/kus</t>
  </si>
  <si>
    <t>41,6*0,15*0,0006*7860/1000</t>
  </si>
  <si>
    <t>170,0*0,13*0,0006*7860/1000</t>
  </si>
  <si>
    <t>110,0*0,1*0,0006*7860/1000</t>
  </si>
  <si>
    <t>165,0*0,33*0,0006*7860/1000</t>
  </si>
  <si>
    <t>97</t>
  </si>
  <si>
    <t>767316310</t>
  </si>
  <si>
    <t>Montáž světlíků bodových do 1 m2</t>
  </si>
  <si>
    <t>-1867413115</t>
  </si>
  <si>
    <t>https://podminky.urs.cz/item/CS_URS_2023_01/767316310</t>
  </si>
  <si>
    <t>19/f</t>
  </si>
  <si>
    <t>98</t>
  </si>
  <si>
    <t>562R45352</t>
  </si>
  <si>
    <t>střešní světlíky kopulové, bodové 800 x 800 mm, el. ovládáné vč. lemování, PMMA kopule, čirá polykarbonátová deska tl. 32 mm, manžeta zdvojená z tvrzeného PVC, u=0,98 W/m2.K</t>
  </si>
  <si>
    <t>-1900963620</t>
  </si>
  <si>
    <t>99</t>
  </si>
  <si>
    <t>767416821</t>
  </si>
  <si>
    <t>Demontáž lehkých obvodových plášťů panelová (modulová) konstrukce výšky budovy do 6 m</t>
  </si>
  <si>
    <t>-614975379</t>
  </si>
  <si>
    <t>https://podminky.urs.cz/item/CS_URS_2023_01/767416821</t>
  </si>
  <si>
    <t>demontáž stávajícího opláštění z obvodových sendvičových panelů</t>
  </si>
  <si>
    <t>západ</t>
  </si>
  <si>
    <t>54,35*3,9</t>
  </si>
  <si>
    <t>odpočet otvorů</t>
  </si>
  <si>
    <t>oken</t>
  </si>
  <si>
    <t>-0,8*1,4*36</t>
  </si>
  <si>
    <t>-2,84*2,0*6</t>
  </si>
  <si>
    <t>východ</t>
  </si>
  <si>
    <t>54,35*3,038</t>
  </si>
  <si>
    <t>54,35*1,0</t>
  </si>
  <si>
    <t>podhled</t>
  </si>
  <si>
    <t>54,35*0,6</t>
  </si>
  <si>
    <t>otovry</t>
  </si>
  <si>
    <t>okna</t>
  </si>
  <si>
    <t>-0,8*1,4*12</t>
  </si>
  <si>
    <t>-2,84*2,0*4</t>
  </si>
  <si>
    <t>luxfery</t>
  </si>
  <si>
    <t>-1,2*2,8*8</t>
  </si>
  <si>
    <t>-0,4*2,8*4</t>
  </si>
  <si>
    <t>vrata</t>
  </si>
  <si>
    <t>-2,8*2,8*2</t>
  </si>
  <si>
    <t>-0,9*1,97*4</t>
  </si>
  <si>
    <t>-1,25*1,97</t>
  </si>
  <si>
    <t>jih</t>
  </si>
  <si>
    <t>12,3*3,9</t>
  </si>
  <si>
    <t>otvory</t>
  </si>
  <si>
    <t>vrata, dveře</t>
  </si>
  <si>
    <t>-1,6*2,0*1,0</t>
  </si>
  <si>
    <t>-1,0*1,97*2</t>
  </si>
  <si>
    <t>100</t>
  </si>
  <si>
    <t>767581802</t>
  </si>
  <si>
    <t>Demontáž podhledů lamel</t>
  </si>
  <si>
    <t>973178502</t>
  </si>
  <si>
    <t>https://podminky.urs.cz/item/CS_URS_2023_01/767581802</t>
  </si>
  <si>
    <t>m. č. 03</t>
  </si>
  <si>
    <t>101</t>
  </si>
  <si>
    <t>R767581803</t>
  </si>
  <si>
    <t>Demontáž podhledu tvarovaný plech + očištění, oprava a zpětná montáž</t>
  </si>
  <si>
    <t>2104503735</t>
  </si>
  <si>
    <t>akustický podhled m. č. 6</t>
  </si>
  <si>
    <t>5,92*6,0</t>
  </si>
  <si>
    <t>102</t>
  </si>
  <si>
    <t>R767582800</t>
  </si>
  <si>
    <t>Demontáž roštu podhledu + oprava, zpětná montáž</t>
  </si>
  <si>
    <t>982617947</t>
  </si>
  <si>
    <t>103</t>
  </si>
  <si>
    <t>767585112</t>
  </si>
  <si>
    <t>Montáž kovových podhledů doplňků podhledů montáž vzduchotechnických mřížek s prostupem</t>
  </si>
  <si>
    <t>137645659</t>
  </si>
  <si>
    <t>https://podminky.urs.cz/item/CS_URS_2023_01/767585112</t>
  </si>
  <si>
    <t>1/k větrací mřížka do otvoru 1000/250 mm, vč. sítě proti hmyzu</t>
  </si>
  <si>
    <t>104</t>
  </si>
  <si>
    <t>55341425</t>
  </si>
  <si>
    <t>mřížka větrací nerezová se síťovinou 250x250mm</t>
  </si>
  <si>
    <t>-528826860</t>
  </si>
  <si>
    <t xml:space="preserve">1/k </t>
  </si>
  <si>
    <t>105</t>
  </si>
  <si>
    <t>767640111</t>
  </si>
  <si>
    <t>Montáž dveří ocelových nebo hliníkových vchodových jednokřídlových bez nadsvětlíku</t>
  </si>
  <si>
    <t>1326091935</t>
  </si>
  <si>
    <t>https://podminky.urs.cz/item/CS_URS_2023_01/767640111</t>
  </si>
  <si>
    <t>9/F</t>
  </si>
  <si>
    <t>10/F</t>
  </si>
  <si>
    <t>11/F</t>
  </si>
  <si>
    <t>12/F</t>
  </si>
  <si>
    <t>106</t>
  </si>
  <si>
    <t>55341155</t>
  </si>
  <si>
    <t>dveře jednokřídlé ocelové vchodové 800x1970mm</t>
  </si>
  <si>
    <t>419596806</t>
  </si>
  <si>
    <t>Poznámka k položce:_x000d_
rám/zárubeň, kování a zámek v ceně</t>
  </si>
  <si>
    <t>107</t>
  </si>
  <si>
    <t>55341156</t>
  </si>
  <si>
    <t>dveře jednokřídlé ocelové vchodové 800x1970mm, ATYP</t>
  </si>
  <si>
    <t>1344419917</t>
  </si>
  <si>
    <t>108</t>
  </si>
  <si>
    <t>55341157</t>
  </si>
  <si>
    <t>dveře jednokřídlé ocelové vchodové 1000x1970mm</t>
  </si>
  <si>
    <t>35044588</t>
  </si>
  <si>
    <t>109</t>
  </si>
  <si>
    <t>767651220</t>
  </si>
  <si>
    <t>Montáž vrat garážových nebo průmyslových otvíravých do ocelové zárubně z dílů, plochy přes 6 do 9 m2</t>
  </si>
  <si>
    <t>27470856</t>
  </si>
  <si>
    <t>https://podminky.urs.cz/item/CS_URS_2023_01/767651220</t>
  </si>
  <si>
    <t>14/f</t>
  </si>
  <si>
    <t>15/f</t>
  </si>
  <si>
    <t>55344711</t>
  </si>
  <si>
    <t>vrata ocelová otočná s rámem 2,8x 2,8 m</t>
  </si>
  <si>
    <t>1654094547</t>
  </si>
  <si>
    <t>13/f</t>
  </si>
  <si>
    <t>111</t>
  </si>
  <si>
    <t>55344711.</t>
  </si>
  <si>
    <t>vrata ocelová otočná s rámem 2,9x3,0 m</t>
  </si>
  <si>
    <t>2095752696</t>
  </si>
  <si>
    <t>16/f</t>
  </si>
  <si>
    <t>112</t>
  </si>
  <si>
    <t>55344712</t>
  </si>
  <si>
    <t>vrata ocelová otočná s rámem 2,8x 2,8m s int. dveřmi 0,8x1,97 m</t>
  </si>
  <si>
    <t>199037342</t>
  </si>
  <si>
    <t>113</t>
  </si>
  <si>
    <t>767651831</t>
  </si>
  <si>
    <t>Demontáž garážových a průmyslových vrat posuvných, plochy do 6 m2</t>
  </si>
  <si>
    <t>-196298113</t>
  </si>
  <si>
    <t>https://podminky.urs.cz/item/CS_URS_2023_01/767651831</t>
  </si>
  <si>
    <t>114</t>
  </si>
  <si>
    <t>767691833</t>
  </si>
  <si>
    <t>Ostatní práce - vyvěšení nebo zavěšení kovových křídel vrat, plochy přes 4 m2</t>
  </si>
  <si>
    <t>870336775</t>
  </si>
  <si>
    <t>https://podminky.urs.cz/item/CS_URS_2023_01/767691833</t>
  </si>
  <si>
    <t>115</t>
  </si>
  <si>
    <t>767832132</t>
  </si>
  <si>
    <t>Montáž venkovních požárních žebříků do sendvičového panelu bez suchovodu</t>
  </si>
  <si>
    <t>-544870085</t>
  </si>
  <si>
    <t>https://podminky.urs.cz/item/CS_URS_2023_01/767832132</t>
  </si>
  <si>
    <t>1/z</t>
  </si>
  <si>
    <t>116</t>
  </si>
  <si>
    <t>44983046</t>
  </si>
  <si>
    <t>žebřík venkovní s přímým výstupem a ochranným košem bez suchovodu z pozinkované oceli celkem do dl 6m</t>
  </si>
  <si>
    <t>982673338</t>
  </si>
  <si>
    <t>117</t>
  </si>
  <si>
    <t>767832802</t>
  </si>
  <si>
    <t>Demontáž venkovních požárních žebříků bez ochranného koše</t>
  </si>
  <si>
    <t>-329762030</t>
  </si>
  <si>
    <t>https://podminky.urs.cz/item/CS_URS_2023_01/767832802</t>
  </si>
  <si>
    <t>118</t>
  </si>
  <si>
    <t>767881141</t>
  </si>
  <si>
    <t>Montáž záchytného systému proti pádu bodů samostatných nebo v systému s poddajným kotvícím vedením do železobetonu mechanickými kotvami</t>
  </si>
  <si>
    <t>-283554524</t>
  </si>
  <si>
    <t>https://podminky.urs.cz/item/CS_URS_2023_01/767881141</t>
  </si>
  <si>
    <t>záchytný systém s montážním lanem</t>
  </si>
  <si>
    <t>119</t>
  </si>
  <si>
    <t>767995113</t>
  </si>
  <si>
    <t>Montáž ostatních atypických zámečnických konstrukcí hmotnosti přes 10 do 20 kg</t>
  </si>
  <si>
    <t>kg</t>
  </si>
  <si>
    <t>-211618302</t>
  </si>
  <si>
    <t>https://podminky.urs.cz/item/CS_URS_2023_01/767995113</t>
  </si>
  <si>
    <t>130,0*0,15*0,002*7860</t>
  </si>
  <si>
    <t>120</t>
  </si>
  <si>
    <t>2/Z</t>
  </si>
  <si>
    <t>2/Z Pomocný L profil 100 x 40 x 2 mm</t>
  </si>
  <si>
    <t>1895559740</t>
  </si>
  <si>
    <t>121</t>
  </si>
  <si>
    <t>998767201</t>
  </si>
  <si>
    <t>Přesun hmot pro zámečnické konstrukce stanovený procentní sazbou (%) z ceny vodorovná dopravní vzdálenost do 50 m v objektech výšky do 6 m</t>
  </si>
  <si>
    <t>-44488062</t>
  </si>
  <si>
    <t>https://podminky.urs.cz/item/CS_URS_2023_01/998767201</t>
  </si>
  <si>
    <t>776</t>
  </si>
  <si>
    <t>Podlahy povlakové</t>
  </si>
  <si>
    <t>122</t>
  </si>
  <si>
    <t>776201812</t>
  </si>
  <si>
    <t>Demontáž povlakových podlahovin lepených ručně s podložkou</t>
  </si>
  <si>
    <t>1195606743</t>
  </si>
  <si>
    <t>https://podminky.urs.cz/item/CS_URS_2023_01/776201812</t>
  </si>
  <si>
    <t>m. č. 09, 12, 16</t>
  </si>
  <si>
    <t>4,35*3,391</t>
  </si>
  <si>
    <t>2,92*5,958</t>
  </si>
  <si>
    <t>783</t>
  </si>
  <si>
    <t>Dokončovací práce - nátěry</t>
  </si>
  <si>
    <t>123</t>
  </si>
  <si>
    <t>783317101</t>
  </si>
  <si>
    <t>Krycí nátěr (email) zámečnických konstrukcí jednonásobný syntetický standardní</t>
  </si>
  <si>
    <t>-256592331</t>
  </si>
  <si>
    <t>https://podminky.urs.cz/item/CS_URS_2023_01/783317101</t>
  </si>
  <si>
    <t>nátěr stávajících vnitřních zárubní</t>
  </si>
  <si>
    <t>0,5*(0,8+1,97*2)*4</t>
  </si>
  <si>
    <t>0,5*(1,0+1,97*2)*1</t>
  </si>
  <si>
    <t>0,5*(0,9+1,97*2)*1</t>
  </si>
  <si>
    <t>124</t>
  </si>
  <si>
    <t>783306809</t>
  </si>
  <si>
    <t>Odstranění nátěrů ze zámečnických konstrukcí okartáčováním</t>
  </si>
  <si>
    <t>417391069</t>
  </si>
  <si>
    <t>https://podminky.urs.cz/item/CS_URS_2023_01/783306809</t>
  </si>
  <si>
    <t>očištění stávajících ocelových konstrukcí (odhad množství)</t>
  </si>
  <si>
    <t>900</t>
  </si>
  <si>
    <t>očištění stávajícího TRPplechu</t>
  </si>
  <si>
    <t>1456</t>
  </si>
  <si>
    <t>125</t>
  </si>
  <si>
    <t>1698185744</t>
  </si>
  <si>
    <t>oprava stávajících nátěrů ocelových konstrukcí (odhad množství)</t>
  </si>
  <si>
    <t>oprava nátěrů stávajícího TRPplechu</t>
  </si>
  <si>
    <t>126</t>
  </si>
  <si>
    <t>783314201</t>
  </si>
  <si>
    <t>Základní antikorozní nátěr zámečnických konstrukcí jednonásobný syntetický standardní</t>
  </si>
  <si>
    <t>-200113231</t>
  </si>
  <si>
    <t>https://podminky.urs.cz/item/CS_URS_2023_01/783314201</t>
  </si>
  <si>
    <t>oprava nátěrů stávajících ocelových konstrukcí (odhad množství)</t>
  </si>
  <si>
    <t>oprava stávajících nátěrů TRPplechu</t>
  </si>
  <si>
    <t>127</t>
  </si>
  <si>
    <t>R783-1</t>
  </si>
  <si>
    <t>Repase stávajících dveří - stávající ocelové dveře mezi místností 05 a 07</t>
  </si>
  <si>
    <t>-316484520</t>
  </si>
  <si>
    <t>128</t>
  </si>
  <si>
    <t>R783-2</t>
  </si>
  <si>
    <t>Repase stávající posuvné stěny mezi místností 06 a 07</t>
  </si>
  <si>
    <t>kpl</t>
  </si>
  <si>
    <t>1572604930</t>
  </si>
  <si>
    <t>Práce a dodávky M</t>
  </si>
  <si>
    <t>43-M</t>
  </si>
  <si>
    <t>Montáž ocelových konstrukcí</t>
  </si>
  <si>
    <t>129</t>
  </si>
  <si>
    <t>R43-M</t>
  </si>
  <si>
    <t>Doplnění ocelových konstrukcí - dodávka + montáž</t>
  </si>
  <si>
    <t>-1763774789</t>
  </si>
  <si>
    <t xml:space="preserve">doplnění pomocných ocelových konstrukcí </t>
  </si>
  <si>
    <t>3150</t>
  </si>
  <si>
    <t>HZS</t>
  </si>
  <si>
    <t>Hodinové zúčtovací sazby</t>
  </si>
  <si>
    <t>130</t>
  </si>
  <si>
    <t>HZS1302</t>
  </si>
  <si>
    <t>Hodinové zúčtovací sazby profesí HSV provádění konstrukcí zedník specialista</t>
  </si>
  <si>
    <t>hod</t>
  </si>
  <si>
    <t>512</t>
  </si>
  <si>
    <t>1538059030</t>
  </si>
  <si>
    <t>https://podminky.urs.cz/item/CS_URS_2023_01/HZS1302</t>
  </si>
  <si>
    <t>2 - Etapa II.</t>
  </si>
  <si>
    <t>01 B - Stavební část</t>
  </si>
  <si>
    <t xml:space="preserve">      61 - Úprava povrchů vnitřních</t>
  </si>
  <si>
    <t xml:space="preserve">      63 - Podlahy a podlahové konstrukce</t>
  </si>
  <si>
    <t xml:space="preserve">    777 - Podlahy lité</t>
  </si>
  <si>
    <t xml:space="preserve">    781 - Dokončovací práce - obklady</t>
  </si>
  <si>
    <t xml:space="preserve">    784 - Dokončovací práce - malby a tapety</t>
  </si>
  <si>
    <t>631311135</t>
  </si>
  <si>
    <t>Mazanina z betonu prostého bez zvýšených nároků na prostředí tl. přes 120 do 240 mm tř. C 20/25</t>
  </si>
  <si>
    <t>-1193588553</t>
  </si>
  <si>
    <t>https://podminky.urs.cz/item/CS_URS_2023_01/631311135</t>
  </si>
  <si>
    <t>vyrovnávací nájezd - překonání výškového rozdílu venkovního UT a podlahy cca 150 mm</t>
  </si>
  <si>
    <t>2,3*1,1*0,08</t>
  </si>
  <si>
    <t>-994086880</t>
  </si>
  <si>
    <t>631319013</t>
  </si>
  <si>
    <t>Příplatek k cenám mazanin za úpravu povrchu mazaniny přehlazením, mazanina tl. přes 120 do 240 mm</t>
  </si>
  <si>
    <t>-101566670</t>
  </si>
  <si>
    <t>https://podminky.urs.cz/item/CS_URS_2023_01/631319013</t>
  </si>
  <si>
    <t>Úprava povrchů vnitřních</t>
  </si>
  <si>
    <t>612142001</t>
  </si>
  <si>
    <t>Potažení vnitřních ploch pletivem v ploše nebo pruzích, na plném podkladu sklovláknitým vtlačením do tmelu stěn</t>
  </si>
  <si>
    <t>1786436808</t>
  </si>
  <si>
    <t>https://podminky.urs.cz/item/CS_URS_2023_01/612142001</t>
  </si>
  <si>
    <t xml:space="preserve">oprava starých omítek </t>
  </si>
  <si>
    <t>21,0179*1,1</t>
  </si>
  <si>
    <t>nové omítky</t>
  </si>
  <si>
    <t>116,948</t>
  </si>
  <si>
    <t>612315416</t>
  </si>
  <si>
    <t>Oprava vápenné omítky vnitřních ploch hladké, tloušťky do 20 mm, s celoplošným přeštukováním, tloušťky štuku do 3 mm, stěn, v rozsahu opravované plochy do 10%</t>
  </si>
  <si>
    <t>-686973353</t>
  </si>
  <si>
    <t>https://podminky.urs.cz/item/CS_URS_2023_01/612315416</t>
  </si>
  <si>
    <t>612321141</t>
  </si>
  <si>
    <t>Omítka vápenocementová vnitřních ploch nanášená ručně dvouvrstvá, tloušťky jádrové omítky do 10 mm a tloušťky štuku do 3 mm štuková svislých konstrukcí stěn</t>
  </si>
  <si>
    <t>2095430559</t>
  </si>
  <si>
    <t>https://podminky.urs.cz/item/CS_URS_2023_01/612321141</t>
  </si>
  <si>
    <t>nové omítky na nových příčkách</t>
  </si>
  <si>
    <t>3,03*3,543*2</t>
  </si>
  <si>
    <t>2,92*3,543*2</t>
  </si>
  <si>
    <t>-0,8*1,97*2</t>
  </si>
  <si>
    <t>3,0*3,543*2</t>
  </si>
  <si>
    <t>4,53*2,958*2</t>
  </si>
  <si>
    <t>2,541*2,958*2</t>
  </si>
  <si>
    <t>nové omítky na nových zazdívkách</t>
  </si>
  <si>
    <t>0,9*2,0*5*2</t>
  </si>
  <si>
    <t>Podlahy a podlahové konstrukce</t>
  </si>
  <si>
    <t>631311115</t>
  </si>
  <si>
    <t>Mazanina z betonu prostého bez zvýšených nároků na prostředí tl. přes 50 do 80 mm tř. C 20/25</t>
  </si>
  <si>
    <t>-1167044665</t>
  </si>
  <si>
    <t>https://podminky.urs.cz/item/CS_URS_2023_01/631311115</t>
  </si>
  <si>
    <t>97,0*0,05</t>
  </si>
  <si>
    <t>631362021</t>
  </si>
  <si>
    <t>Výztuž mazanin ze svařovaných sítí z drátů typu KARI</t>
  </si>
  <si>
    <t>-1730323349</t>
  </si>
  <si>
    <t>https://podminky.urs.cz/item/CS_URS_2023_01/631362021</t>
  </si>
  <si>
    <t>1,3533*97,0*1,1/1000</t>
  </si>
  <si>
    <t>632451109</t>
  </si>
  <si>
    <t>Potěr cementový samonivelační ze suchých směsí tloušťky přes 20 do 25 mm</t>
  </si>
  <si>
    <t>-1174403190</t>
  </si>
  <si>
    <t>https://podminky.urs.cz/item/CS_URS_2023_01/632451109</t>
  </si>
  <si>
    <t>podlaha P05</t>
  </si>
  <si>
    <t>27,0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</si>
  <si>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</si>
  <si>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</si>
  <si>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>519680791</t>
  </si>
  <si>
    <t>https://podminky.urs.cz/item/CS_URS_2023_01/952901221</t>
  </si>
  <si>
    <t>953943211</t>
  </si>
  <si>
    <t>Osazování drobných kovových předmětů kotvených do stěny hasicího přístroje</t>
  </si>
  <si>
    <t>-1615017828</t>
  </si>
  <si>
    <t>https://podminky.urs.cz/item/CS_URS_2023_01/953943211</t>
  </si>
  <si>
    <t>44932114</t>
  </si>
  <si>
    <t>přístroj hasicí ruční práškový PG 6 LE</t>
  </si>
  <si>
    <t>-304773320</t>
  </si>
  <si>
    <t>725211601</t>
  </si>
  <si>
    <t>Umyvadla keramická bílá bez výtokových armatur připevněná na stěnu šrouby bez sloupu nebo krytu na sifon, šířka umyvadla 500 mm</t>
  </si>
  <si>
    <t>-641437395</t>
  </si>
  <si>
    <t>https://podminky.urs.cz/item/CS_URS_2023_01/725211601</t>
  </si>
  <si>
    <t>763121521</t>
  </si>
  <si>
    <t>Stěna předsazená ze sádrokartonových desek s nosnou konstrukcí z ocelových profilů CD a UD, s kotvením CD po 1 500 mm jednoduše opláštěná deskou protipožární DF tl. 15 mm, stěna tl. 55 mm, s izolací, EI 30</t>
  </si>
  <si>
    <t>1720039903</t>
  </si>
  <si>
    <t>https://podminky.urs.cz/item/CS_URS_2023_01/763121521</t>
  </si>
  <si>
    <t>SDK předstěna s Ti izolací tl. 200 mm</t>
  </si>
  <si>
    <t>763131415.KNF</t>
  </si>
  <si>
    <t>SDK podhled D 112 desky 1x WHITE (A) 15 TI 100 mm 30 kg/m3 dvouvrstvá spodní kce profil CD+UD</t>
  </si>
  <si>
    <t>2119858296</t>
  </si>
  <si>
    <t>SDK deska RT tl. 15 mm + min. vata tl. 40 + 200 mm, REI 15 DP1</t>
  </si>
  <si>
    <t>m. č. 10</t>
  </si>
  <si>
    <t>763164516</t>
  </si>
  <si>
    <t>Obklad konstrukcí sádrokartonovými deskami včetně ochranných úhelníků ve tvaru L rozvinuté šíře do 0,4 m, opláštěný deskou protipožární DF, tl. 15 mm</t>
  </si>
  <si>
    <t>-2070391001</t>
  </si>
  <si>
    <t>https://podminky.urs.cz/item/CS_URS_2023_01/763164516</t>
  </si>
  <si>
    <t>protipožární SDK obklady ocelových konstrukcí</t>
  </si>
  <si>
    <t>3,0*2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</si>
  <si>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</si>
  <si>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</si>
  <si>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1687413257</t>
  </si>
  <si>
    <t>https://podminky.urs.cz/item/CS_URS_2023_01/998763301</t>
  </si>
  <si>
    <t>766660001</t>
  </si>
  <si>
    <t>Montáž dveřních křídel dřevěných nebo plastových otevíravých do ocelové zárubně povrchově upravených jednokřídlových, šířky do 800 mm</t>
  </si>
  <si>
    <t>-778266341</t>
  </si>
  <si>
    <t>https://podminky.urs.cz/item/CS_URS_2023_01/766660001</t>
  </si>
  <si>
    <t>3/d</t>
  </si>
  <si>
    <t>6/d</t>
  </si>
  <si>
    <t>MSN.0027560.URS</t>
  </si>
  <si>
    <t>dveře interiérové jednokřídlé plné, DTD, HPL laminát, unidekory plné, 80x197</t>
  </si>
  <si>
    <t>1184343589</t>
  </si>
  <si>
    <t>61161020</t>
  </si>
  <si>
    <t>dveře jednokřídlé dřevotřískové povrch lakovaný částečně prosklené 800x1970-2100mm</t>
  </si>
  <si>
    <t>1351770928</t>
  </si>
  <si>
    <t>766660002</t>
  </si>
  <si>
    <t>Montáž dveřních křídel dřevěných nebo plastových otevíravých do ocelové zárubně povrchově upravených jednokřídlových, šířky přes 800 mm</t>
  </si>
  <si>
    <t>-379286611</t>
  </si>
  <si>
    <t>https://podminky.urs.cz/item/CS_URS_2023_01/766660002</t>
  </si>
  <si>
    <t>MSN.0027561.URS</t>
  </si>
  <si>
    <t>dveře interiérové jednokřídlé plné, DTD, HPL laminát, unidekory plné, 90x197</t>
  </si>
  <si>
    <t>1984264639</t>
  </si>
  <si>
    <t>4/d</t>
  </si>
  <si>
    <t>MSN.0027562.URS</t>
  </si>
  <si>
    <t>dveře interiérové jednokřídlé plné, DTD, HPL laminát, unidekory plné, 100x197</t>
  </si>
  <si>
    <t>94319003</t>
  </si>
  <si>
    <t>5/d</t>
  </si>
  <si>
    <t>766660021</t>
  </si>
  <si>
    <t>Montáž dveřních křídel dřevěných nebo plastových otevíravých do ocelové zárubně protipožárních jednokřídlových, šířky do 800 mm</t>
  </si>
  <si>
    <t>-1558886754</t>
  </si>
  <si>
    <t>https://podminky.urs.cz/item/CS_URS_2023_01/766660021</t>
  </si>
  <si>
    <t>55341182</t>
  </si>
  <si>
    <t>dveře jednokřídlé ocelové interierové protipožární EW 15, 30, 45 D1 speciální zárubeň 800x1970mm</t>
  </si>
  <si>
    <t>1594048536</t>
  </si>
  <si>
    <t>766660022</t>
  </si>
  <si>
    <t>Montáž dveřních křídel dřevěných nebo plastových otevíravých do ocelové zárubně protipožárních jednokřídlových, šířky přes 800 mm</t>
  </si>
  <si>
    <t>-1588682407</t>
  </si>
  <si>
    <t>https://podminky.urs.cz/item/CS_URS_2023_01/766660022</t>
  </si>
  <si>
    <t>MSN.0027574.URS</t>
  </si>
  <si>
    <t>dveře interiérové jednokřídlé plné, PP, HPL laminát, unidekory plné, 100x197</t>
  </si>
  <si>
    <t>602966131</t>
  </si>
  <si>
    <t>766691914</t>
  </si>
  <si>
    <t>Ostatní práce vyvěšení nebo zavěšení křídel dřevěných dveřních, plochy do 2 m2</t>
  </si>
  <si>
    <t>-43770803</t>
  </si>
  <si>
    <t>https://podminky.urs.cz/item/CS_URS_2023_01/766691914</t>
  </si>
  <si>
    <t>766691915</t>
  </si>
  <si>
    <t>Ostatní práce vyvěšení nebo zavěšení křídel dřevěných dveřních, plochy přes 2 m2</t>
  </si>
  <si>
    <t>-916911067</t>
  </si>
  <si>
    <t>https://podminky.urs.cz/item/CS_URS_2023_01/766691915</t>
  </si>
  <si>
    <t>777</t>
  </si>
  <si>
    <t>Podlahy lité</t>
  </si>
  <si>
    <t>777111123</t>
  </si>
  <si>
    <t>Příprava podkladu před provedením litých podlah obroušení strojní</t>
  </si>
  <si>
    <t>-701828672</t>
  </si>
  <si>
    <t>https://podminky.urs.cz/item/CS_URS_2023_01/777111123</t>
  </si>
  <si>
    <t>podlaha P01</t>
  </si>
  <si>
    <t>173,5</t>
  </si>
  <si>
    <t>podlaha P02</t>
  </si>
  <si>
    <t>244,0</t>
  </si>
  <si>
    <t>podlaha P04</t>
  </si>
  <si>
    <t>65,5</t>
  </si>
  <si>
    <t>777131111</t>
  </si>
  <si>
    <t>Penetrační nátěr podlahy epoxidový předem plněný pískem</t>
  </si>
  <si>
    <t>2125548055</t>
  </si>
  <si>
    <t>https://podminky.urs.cz/item/CS_URS_2023_01/777131111</t>
  </si>
  <si>
    <t>777511125</t>
  </si>
  <si>
    <t>Krycí stěrka průmyslová epoxidová, tloušťky přes 2 do 3 mm</t>
  </si>
  <si>
    <t>-776971754</t>
  </si>
  <si>
    <t>https://podminky.urs.cz/item/CS_URS_2023_01/777511125</t>
  </si>
  <si>
    <t>777611121</t>
  </si>
  <si>
    <t>Krycí nátěr podlahy průmyslový epoxidový</t>
  </si>
  <si>
    <t>929943812</t>
  </si>
  <si>
    <t>https://podminky.urs.cz/item/CS_URS_2023_01/777611121</t>
  </si>
  <si>
    <t>998777201</t>
  </si>
  <si>
    <t>Přesun hmot pro podlahy lité stanovený procentní sazbou (%) z ceny vodorovná dopravní vzdálenost do 50 m v objektech výšky do 6 m</t>
  </si>
  <si>
    <t>-418837232</t>
  </si>
  <si>
    <t>https://podminky.urs.cz/item/CS_URS_2023_01/998777201</t>
  </si>
  <si>
    <t>781</t>
  </si>
  <si>
    <t>Dokončovací práce - obklady</t>
  </si>
  <si>
    <t>781151031</t>
  </si>
  <si>
    <t>Příprava podkladu před provedením obkladu celoplošné vyrovnání podkladu stěrkou, tloušťky 3 mm</t>
  </si>
  <si>
    <t>-2005774240</t>
  </si>
  <si>
    <t>https://podminky.urs.cz/item/CS_URS_2023_01/781151031</t>
  </si>
  <si>
    <t>781471810</t>
  </si>
  <si>
    <t>Demontáž obkladů z dlaždic keramických kladených do malty</t>
  </si>
  <si>
    <t>-551295198</t>
  </si>
  <si>
    <t>https://podminky.urs.cz/item/CS_URS_2023_01/781471810</t>
  </si>
  <si>
    <t>781473111</t>
  </si>
  <si>
    <t>Montáž obkladů vnitřních stěn z dlaždic keramických lepených standardním lepidlem hladkých přes 6 do 9 ks/m2</t>
  </si>
  <si>
    <t>1214693137</t>
  </si>
  <si>
    <t>https://podminky.urs.cz/item/CS_URS_2023_01/781473111</t>
  </si>
  <si>
    <t>59761026</t>
  </si>
  <si>
    <t>obklad keramický hladký do 12ks/m2</t>
  </si>
  <si>
    <t>1248029366</t>
  </si>
  <si>
    <t>12,0*1,1</t>
  </si>
  <si>
    <t>781774112</t>
  </si>
  <si>
    <t>Montáž obkladů vnějších stěn z dlaždic keramických lepených flexibilním lepidlem maloformátových hladkých přes 6 do 9 ks/m2</t>
  </si>
  <si>
    <t>-701827725</t>
  </si>
  <si>
    <t>https://podminky.urs.cz/item/CS_URS_2023_01/781774112</t>
  </si>
  <si>
    <t>obklad soklu</t>
  </si>
  <si>
    <t>(54,58+12,4)*2*0,1</t>
  </si>
  <si>
    <t>-2,8*4*0,1</t>
  </si>
  <si>
    <t>-2,9*1*0,1</t>
  </si>
  <si>
    <t>-0,8*9*0,1</t>
  </si>
  <si>
    <t>-1,0*1*0,1</t>
  </si>
  <si>
    <t>-754693297</t>
  </si>
  <si>
    <t>11,166*1,1 "Přepočtené koeficientem množství</t>
  </si>
  <si>
    <t>998781201</t>
  </si>
  <si>
    <t>Přesun hmot pro obklady keramické stanovený procentní sazbou (%) z ceny vodorovná dopravní vzdálenost do 50 m v objektech výšky do 6 m</t>
  </si>
  <si>
    <t>813405780</t>
  </si>
  <si>
    <t>https://podminky.urs.cz/item/CS_URS_2023_01/998781201</t>
  </si>
  <si>
    <t>784</t>
  </si>
  <si>
    <t>Dokončovací práce - malby a tapety</t>
  </si>
  <si>
    <t>784181101</t>
  </si>
  <si>
    <t>Penetrace podkladu jednonásobná základní akrylátová bezbarvá v místnostech výšky do 3,80 m</t>
  </si>
  <si>
    <t>56261963</t>
  </si>
  <si>
    <t>https://podminky.urs.cz/item/CS_URS_2023_01/784181101</t>
  </si>
  <si>
    <t>784211101</t>
  </si>
  <si>
    <t>Malby z malířských směsí oděruvzdorných za mokra dvojnásobné, bílé za mokra oděruvzdorné výborně v místnostech výšky do 3,80 m</t>
  </si>
  <si>
    <t>-1982827755</t>
  </si>
  <si>
    <t>https://podminky.urs.cz/item/CS_URS_2023_01/784211101</t>
  </si>
  <si>
    <t>03 - Elektroinstalace</t>
  </si>
  <si>
    <t xml:space="preserve">    1 - Zemní práce</t>
  </si>
  <si>
    <t xml:space="preserve">    741 - Elektroinstalace - silnoproud</t>
  </si>
  <si>
    <t xml:space="preserve">    742 - Elektroinstalace - slaboproud</t>
  </si>
  <si>
    <t>N00 - Nepojmenované práce</t>
  </si>
  <si>
    <t xml:space="preserve">    N01 - Nepojmenovaný díl</t>
  </si>
  <si>
    <t>OST - Ostatní</t>
  </si>
  <si>
    <t>Zemní práce</t>
  </si>
  <si>
    <t>132212131</t>
  </si>
  <si>
    <t>Hloubení nezapažených rýh šířky do 800 mm ručně s urovnáním dna do předepsaného profilu a spádu v hornině třídy těžitelnosti I skupiny 3 soudržných</t>
  </si>
  <si>
    <t>-997866831</t>
  </si>
  <si>
    <t>https://podminky.urs.cz/item/CS_URS_2023_01/132212131</t>
  </si>
  <si>
    <t>1,00*0,20*0,80</t>
  </si>
  <si>
    <t>174111101</t>
  </si>
  <si>
    <t>Zásyp sypaninou z jakékoliv horniny ručně s uložením výkopku ve vrstvách se zhutněním jam, šachet, rýh nebo kolem objektů v těchto vykopávkách</t>
  </si>
  <si>
    <t>705700528</t>
  </si>
  <si>
    <t>https://podminky.urs.cz/item/CS_URS_2023_01/174111101</t>
  </si>
  <si>
    <t>34571354</t>
  </si>
  <si>
    <t>trubka elektroinstalační ohebná dvouplášťová korugovaná (chránička) D 75/90mm, HDPE+LDPE</t>
  </si>
  <si>
    <t>1546285444</t>
  </si>
  <si>
    <t>5,00</t>
  </si>
  <si>
    <t>711112011</t>
  </si>
  <si>
    <t>Provedení izolace proti zemní vlhkosti natěradly a tmely za studena na ploše svislé S nátěrem suspensí asfaltovou</t>
  </si>
  <si>
    <t>-932428355</t>
  </si>
  <si>
    <t>https://podminky.urs.cz/item/CS_URS_2023_01/711112011</t>
  </si>
  <si>
    <t>11163152</t>
  </si>
  <si>
    <t>lak hydroizolační asfaltový</t>
  </si>
  <si>
    <t>1012303988</t>
  </si>
  <si>
    <t>Poznámka k položce:_x000d_
Spotřeba: 0,3-0,5 kg/m2</t>
  </si>
  <si>
    <t>42,857*0,00035 "Přepočtené koeficientem množství</t>
  </si>
  <si>
    <t>998711101</t>
  </si>
  <si>
    <t>Přesun hmot pro izolace proti vodě, vlhkosti a plynům stanovený z hmotnosti přesunovaného materiálu vodorovná dopravní vzdálenost do 50 m v objektech výšky do 6 m</t>
  </si>
  <si>
    <t>1852519571</t>
  </si>
  <si>
    <t>https://podminky.urs.cz/item/CS_URS_2023_01/998711101</t>
  </si>
  <si>
    <t>741</t>
  </si>
  <si>
    <t>Elektroinstalace - silnoproud</t>
  </si>
  <si>
    <t>741110001</t>
  </si>
  <si>
    <t>Montáž trubek elektroinstalačních s nasunutím nebo našroubováním do krabic plastových tuhých, uložených pevně, vnější Ø přes 16 do 23 mm</t>
  </si>
  <si>
    <t>-178169229</t>
  </si>
  <si>
    <t>https://podminky.urs.cz/item/CS_URS_2023_01/741110001</t>
  </si>
  <si>
    <t>34571092</t>
  </si>
  <si>
    <t>trubka elektroinstalační tuhá z PVC D 17,4/20 mm, délka 3m</t>
  </si>
  <si>
    <t>765642415</t>
  </si>
  <si>
    <t>741110002</t>
  </si>
  <si>
    <t>Montáž trubek elektroinstalačních s nasunutím nebo našroubováním do krabic plastových tuhých, uložených pevně, vnější Ø přes 23 do 35 mm</t>
  </si>
  <si>
    <t>1042273123</t>
  </si>
  <si>
    <t>https://podminky.urs.cz/item/CS_URS_2023_01/741110002</t>
  </si>
  <si>
    <t>34571093</t>
  </si>
  <si>
    <t>trubka elektroinstalační tuhá z PVC D 22,1/25 mm, délka 3m</t>
  </si>
  <si>
    <t>-1006829800</t>
  </si>
  <si>
    <t>741110003</t>
  </si>
  <si>
    <t>Montáž trubek elektroinstalačních s nasunutím nebo našroubováním do krabic plastových tuhých, uložených pevně, vnější Ø přes 35 mm</t>
  </si>
  <si>
    <t>1843724294</t>
  </si>
  <si>
    <t>https://podminky.urs.cz/item/CS_URS_2023_01/741110003</t>
  </si>
  <si>
    <t>34571095</t>
  </si>
  <si>
    <t>trubka elektroinstalační tuhá z PVC D 36,6/40 mm, délka 3m</t>
  </si>
  <si>
    <t>1932140380</t>
  </si>
  <si>
    <t>741110041</t>
  </si>
  <si>
    <t>Montáž trubek elektroinstalačních s nasunutím nebo našroubováním do krabic plastových ohebných, uložených pevně, vnější Ø přes 11 do 23 mm</t>
  </si>
  <si>
    <t>1224028015</t>
  </si>
  <si>
    <t>https://podminky.urs.cz/item/CS_URS_2023_01/741110041</t>
  </si>
  <si>
    <t>34571152</t>
  </si>
  <si>
    <t>trubka elektroinstalační ohebná z PH, D 16/21,2mm</t>
  </si>
  <si>
    <t>1816018620</t>
  </si>
  <si>
    <t>741110042</t>
  </si>
  <si>
    <t>Montáž trubek elektroinstalačních s nasunutím nebo našroubováním do krabic plastových ohebných, uložených pevně, vnější Ø přes 23 do 35 mm</t>
  </si>
  <si>
    <t>1817343318</t>
  </si>
  <si>
    <t>https://podminky.urs.cz/item/CS_URS_2023_01/741110042</t>
  </si>
  <si>
    <t>34571154</t>
  </si>
  <si>
    <t>trubka elektroinstalační ohebná z PH, D 22,9/28,5mm</t>
  </si>
  <si>
    <t>25182708</t>
  </si>
  <si>
    <t>741110043</t>
  </si>
  <si>
    <t>Montáž trubek elektroinstalačních s nasunutím nebo našroubováním do krabic plastových ohebných, uložených pevně, vnější Ø přes 35 mm</t>
  </si>
  <si>
    <t>-1258799672</t>
  </si>
  <si>
    <t>https://podminky.urs.cz/item/CS_URS_2023_01/741110043</t>
  </si>
  <si>
    <t>34571157</t>
  </si>
  <si>
    <t>trubka elektroinstalační ohebná z PH, D 35,9/42,2mm</t>
  </si>
  <si>
    <t>-447477513</t>
  </si>
  <si>
    <t>741120103</t>
  </si>
  <si>
    <t>Montáž vodičů izolovaných měděných bez ukončení uložených v trubkách nebo lištách zatažených plných a laněných s PVC pláštěm, bezhalogenových, ohniodolných (např. CY, CHAH-V) průřezu žíly 25 až 35 mm2</t>
  </si>
  <si>
    <t>1427652294</t>
  </si>
  <si>
    <t>https://podminky.urs.cz/item/CS_URS_2023_01/741120103</t>
  </si>
  <si>
    <t>K1</t>
  </si>
  <si>
    <t>ohniodolný kabel s CU jádry 3x1,5 P60-R</t>
  </si>
  <si>
    <t>R</t>
  </si>
  <si>
    <t>-1897278176</t>
  </si>
  <si>
    <t>741120201</t>
  </si>
  <si>
    <t>Montáž vodičů izolovaných měděných bez ukončení uložených volně plných a laněných s PVC pláštěm, bezhalogenových, ohniodolných (např. CY, CHAH-V) průřezu žíly 1,5 až 16 mm2</t>
  </si>
  <si>
    <t>129533503</t>
  </si>
  <si>
    <t>https://podminky.urs.cz/item/CS_URS_2023_01/741120201</t>
  </si>
  <si>
    <t>34140846</t>
  </si>
  <si>
    <t>vodič propojovací jádro Cu lanované izolace PVC 450/750V (H07V-R) 1x10mm2</t>
  </si>
  <si>
    <t>228362210</t>
  </si>
  <si>
    <t>Poznámka k položce:_x000d_
H07V-R, průměr vodiče 5,8mm</t>
  </si>
  <si>
    <t>34140842</t>
  </si>
  <si>
    <t>vodič propojovací jádro Cu lanované izolace PVC 450/750V (H07V-R) 1x4mm2</t>
  </si>
  <si>
    <t>993425687</t>
  </si>
  <si>
    <t>Poznámka k položce:_x000d_
H07V-R, průměr vodiče 4,4mm</t>
  </si>
  <si>
    <t>34140844</t>
  </si>
  <si>
    <t>vodič propojovací jádro Cu lanované izolace PVC 450/750V (H07V-R) 1x6mm2</t>
  </si>
  <si>
    <t>-1871944920</t>
  </si>
  <si>
    <t>Poznámka k položce:_x000d_
H07V-R, průměr vodiče 4,7mm</t>
  </si>
  <si>
    <t>34112331</t>
  </si>
  <si>
    <t>kabel silový jádro Cu izolace PVC plášť PVC 0,6/1kV (NYY) 1x16mm2</t>
  </si>
  <si>
    <t>1462281576</t>
  </si>
  <si>
    <t>Poznámka k položce:_x000d_
NYY, průměr kabelu 10,9mm</t>
  </si>
  <si>
    <t>OP 01</t>
  </si>
  <si>
    <t>Svorka ZSA16+Cu pásek - komplet - mat+mtz(připojení pospojování kov. částí)</t>
  </si>
  <si>
    <t>ks</t>
  </si>
  <si>
    <t>2124666744</t>
  </si>
  <si>
    <t>741122122</t>
  </si>
  <si>
    <t>Montáž kabelů měděných bez ukončení uložených v trubkách zatažených plných kulatých nebo bezhalogenových (např. CYKY) počtu a průřezu žil 3x1,5 až 6 mm2</t>
  </si>
  <si>
    <t>62438895</t>
  </si>
  <si>
    <t>https://podminky.urs.cz/item/CS_URS_2023_01/741122122</t>
  </si>
  <si>
    <t>510,00+60,00+1000,00</t>
  </si>
  <si>
    <t>34111030</t>
  </si>
  <si>
    <t>kabel instalační jádro Cu plné izolace PVC plášť PVC 450/750V (CYKY) 3x1,5mm2</t>
  </si>
  <si>
    <t>1932987784</t>
  </si>
  <si>
    <t>Poznámka k položce:_x000d_
CYKY, průměr kabelu 8,6mm</t>
  </si>
  <si>
    <t>34111036</t>
  </si>
  <si>
    <t>kabel instalační jádro Cu plné izolace PVC plášť PVC 450/750V (CYKY) 3x2,5mm2</t>
  </si>
  <si>
    <t>-1878883149</t>
  </si>
  <si>
    <t>Poznámka k položce:_x000d_
CYKY, průměr kabelu 9,5mm</t>
  </si>
  <si>
    <t>1000,00</t>
  </si>
  <si>
    <t>741122137</t>
  </si>
  <si>
    <t>Montáž kabelů měděných bez ukončení uložených v trubkách zatažených plných kulatých nebo bezhalogenových (např. CYKY) počtu a průřezu žil 3x50+35 až 95+50 mm2</t>
  </si>
  <si>
    <t>101235251</t>
  </si>
  <si>
    <t>https://podminky.urs.cz/item/CS_URS_2023_01/741122137</t>
  </si>
  <si>
    <t>34111643</t>
  </si>
  <si>
    <t>kabel silový jádro Cu izolace PVC plášť PVC 0,6/1kV (1-CYKY) 3x70+50mm2</t>
  </si>
  <si>
    <t>-1383064846</t>
  </si>
  <si>
    <t>Poznámka k položce:_x000d_
1-CYKY, průměr kabelu 34,9mm</t>
  </si>
  <si>
    <t>5*1,2 "Přepočtené koeficientem množství</t>
  </si>
  <si>
    <t>741122142</t>
  </si>
  <si>
    <t>Montáž kabelů měděných bez ukončení uložených v trubkách zatažených plných kulatých nebo bezhalogenových (např. CYKY) počtu a průřezu žil 5x1,5 až 2,5 mm2</t>
  </si>
  <si>
    <t>-960792988</t>
  </si>
  <si>
    <t>https://podminky.urs.cz/item/CS_URS_2023_01/741122142</t>
  </si>
  <si>
    <t>65,00+200,00</t>
  </si>
  <si>
    <t>34111090</t>
  </si>
  <si>
    <t>kabel instalační jádro Cu plné izolace PVC plášť PVC 450/750V (CYKY) 5x1,5mm2</t>
  </si>
  <si>
    <t>285282915</t>
  </si>
  <si>
    <t>Poznámka k položce:_x000d_
CYKY, průměr kabelu 10,1mm</t>
  </si>
  <si>
    <t>65*1,2 "Přepočtené koeficientem množství</t>
  </si>
  <si>
    <t>34111094</t>
  </si>
  <si>
    <t>kabel instalační jádro Cu plné izolace PVC plášť PVC 450/750V (CYKY) 5x2,5mm2</t>
  </si>
  <si>
    <t>-513150253</t>
  </si>
  <si>
    <t>Poznámka k položce:_x000d_
CYKY, průměr kabelu 11,2mm</t>
  </si>
  <si>
    <t>200*1,2 "Přepočtené koeficientem množství</t>
  </si>
  <si>
    <t>741122143</t>
  </si>
  <si>
    <t>Montáž kabelů měděných bez ukončení uložených v trubkách zatažených plných kulatých nebo bezhalogenových (např. CYKY) počtu a průřezu žil 5x4 až 6 mm2</t>
  </si>
  <si>
    <t>880974580</t>
  </si>
  <si>
    <t>https://podminky.urs.cz/item/CS_URS_2023_01/741122143</t>
  </si>
  <si>
    <t>400,00</t>
  </si>
  <si>
    <t>34111100</t>
  </si>
  <si>
    <t>kabel instalační jádro Cu plné izolace PVC plášť PVC 450/750V (CYKY) 5x6mm2</t>
  </si>
  <si>
    <t>2061147591</t>
  </si>
  <si>
    <t>Poznámka k položce:_x000d_
CYKY, průměr kabelu 15,1mm</t>
  </si>
  <si>
    <t>400*1,2 "Přepočtené koeficientem množství</t>
  </si>
  <si>
    <t>741122144</t>
  </si>
  <si>
    <t>Montáž kabelů měděných bez ukončení uložených v trubkách zatažených plných kulatých nebo bezhalogenových (např. CYKY) počtu a průřezu žil 5x10 mm2</t>
  </si>
  <si>
    <t>-1705294927</t>
  </si>
  <si>
    <t>https://podminky.urs.cz/item/CS_URS_2023_01/741122144</t>
  </si>
  <si>
    <t>35,00</t>
  </si>
  <si>
    <t>S001</t>
  </si>
  <si>
    <t>kabel CYKY 5x10</t>
  </si>
  <si>
    <t>-773799626</t>
  </si>
  <si>
    <t>741122211</t>
  </si>
  <si>
    <t>Montáž kabelů měděných bez ukončení uložených volně nebo v liště plných kulatých (např. CYKY) počtu a průřezu žil 3x1,5 až 6 mm2</t>
  </si>
  <si>
    <t>-286404035</t>
  </si>
  <si>
    <t>https://podminky.urs.cz/item/CS_URS_2023_01/741122211</t>
  </si>
  <si>
    <t>340,00</t>
  </si>
  <si>
    <t>-480315192</t>
  </si>
  <si>
    <t>741122234</t>
  </si>
  <si>
    <t>Montáž kabelů měděných bez ukončení uložených volně nebo v liště plných kulatých (např. CYKY) počtu a průřezu žil 5x16 mm2</t>
  </si>
  <si>
    <t>-1909801930</t>
  </si>
  <si>
    <t>https://podminky.urs.cz/item/CS_URS_2023_01/741122234</t>
  </si>
  <si>
    <t>50,00</t>
  </si>
  <si>
    <t>S002</t>
  </si>
  <si>
    <t>kabel CYKY 5x16</t>
  </si>
  <si>
    <t>1552635037</t>
  </si>
  <si>
    <t>741310001</t>
  </si>
  <si>
    <t>Montáž spínačů jedno nebo dvoupólových nástěnných se zapojením vodičů, pro prostředí normální spínačů, řazení 1-jednopólových</t>
  </si>
  <si>
    <t>477215810</t>
  </si>
  <si>
    <t>https://podminky.urs.cz/item/CS_URS_2023_01/741310001</t>
  </si>
  <si>
    <t>34535512.1</t>
  </si>
  <si>
    <t>spínač jednopólový 10A bílý, IP44, na omítku- komplet</t>
  </si>
  <si>
    <t>-1264912006</t>
  </si>
  <si>
    <t>80190755</t>
  </si>
  <si>
    <t>SP 02</t>
  </si>
  <si>
    <t>TLÁČÍTKO SPANEL OA01-W01B.G/10-230-M ,2*NO KONTAKT 230VAC</t>
  </si>
  <si>
    <t>-248809008</t>
  </si>
  <si>
    <t>741310021</t>
  </si>
  <si>
    <t>Montáž spínačů jedno nebo dvoupólových nástěnných se zapojením vodičů, pro prostředí normální přepínačů, řazení 5-sériových</t>
  </si>
  <si>
    <t>-1232326305</t>
  </si>
  <si>
    <t>https://podminky.urs.cz/item/CS_URS_2023_01/741310021</t>
  </si>
  <si>
    <t>34535573.1</t>
  </si>
  <si>
    <t>spínač řazení 5, 10A, bílý, IP44, na omítku - komplet</t>
  </si>
  <si>
    <t>-107115089</t>
  </si>
  <si>
    <t>741310022</t>
  </si>
  <si>
    <t>Montáž spínačů jedno nebo dvoupólových nástěnných se zapojením vodičů, pro prostředí normální přepínačů, řazení 6-střídavých</t>
  </si>
  <si>
    <t>133665330</t>
  </si>
  <si>
    <t>https://podminky.urs.cz/item/CS_URS_2023_01/741310022</t>
  </si>
  <si>
    <t>34535900.1</t>
  </si>
  <si>
    <t>spínač schodišťový 10A, bílý, IP44, na omítku - komplet</t>
  </si>
  <si>
    <t>-1927505193</t>
  </si>
  <si>
    <t>741310025</t>
  </si>
  <si>
    <t>Montáž spínačů jedno nebo dvoupólových nástěnných se zapojením vodičů, pro prostředí normální přepínačů, řazení 7-křížových</t>
  </si>
  <si>
    <t>923406249</t>
  </si>
  <si>
    <t>https://podminky.urs.cz/item/CS_URS_2023_01/741310025</t>
  </si>
  <si>
    <t>34535512.2</t>
  </si>
  <si>
    <t>22216</t>
  </si>
  <si>
    <t>741310402</t>
  </si>
  <si>
    <t>Montáž spínačů tří nebo čtyřpólových nástěnných se zapojením vodičů, pro prostředí normální do 25 A</t>
  </si>
  <si>
    <t>-1533244231</t>
  </si>
  <si>
    <t>https://podminky.urs.cz/item/CS_URS_2023_01/741310402</t>
  </si>
  <si>
    <t>SP 01</t>
  </si>
  <si>
    <t>spínač 400V VAC 25A rudá páčka nástěnný , IP65</t>
  </si>
  <si>
    <t>-24768806</t>
  </si>
  <si>
    <t>741313131</t>
  </si>
  <si>
    <t>Montáž zásuvek průmyslových se zapojením vodičů spojovacích, provedení IP 44 2P+PE 16 A</t>
  </si>
  <si>
    <t>-1147474261</t>
  </si>
  <si>
    <t>https://podminky.urs.cz/item/CS_URS_2023_01/741313131</t>
  </si>
  <si>
    <t>21+33</t>
  </si>
  <si>
    <t>3581107M</t>
  </si>
  <si>
    <t>zásuvka nepropustná nástěnná 16A 220V 3pólová</t>
  </si>
  <si>
    <t>-1043174047</t>
  </si>
  <si>
    <t>3455512M</t>
  </si>
  <si>
    <t>zásuvka 2násobná 16A bílá</t>
  </si>
  <si>
    <t>-1281601601</t>
  </si>
  <si>
    <t>741313141</t>
  </si>
  <si>
    <t>Montáž zásuvek průmyslových se zapojením vodičů spojovacích, provedení IP 44 3P+PE 16 A</t>
  </si>
  <si>
    <t>-738707703</t>
  </si>
  <si>
    <t>https://podminky.urs.cz/item/CS_URS_2023_01/741313141</t>
  </si>
  <si>
    <t>35811070M</t>
  </si>
  <si>
    <t>zásuvka nepropustná nástěnná 16A 400V 4pólová</t>
  </si>
  <si>
    <t>-539912085</t>
  </si>
  <si>
    <t>3581110M</t>
  </si>
  <si>
    <t>zásuvka nepropustná spojovací 32A 400V 4pólová</t>
  </si>
  <si>
    <t>-2061221508</t>
  </si>
  <si>
    <t>741371031</t>
  </si>
  <si>
    <t>Montáž svítidel zářivkových se zapojením vodičů bytových nebo společenských místností nástěnných přisazených 1 zdroj</t>
  </si>
  <si>
    <t>457135340</t>
  </si>
  <si>
    <t>https://podminky.urs.cz/item/CS_URS_2023_01/741371031</t>
  </si>
  <si>
    <t>741371102</t>
  </si>
  <si>
    <t>Montáž svítidel zářivkových se zapojením vodičů průmyslových stropních přisazených 1 zdroj s krytem</t>
  </si>
  <si>
    <t>-644314211</t>
  </si>
  <si>
    <t>https://podminky.urs.cz/item/CS_URS_2023_01/741371102</t>
  </si>
  <si>
    <t>741371141</t>
  </si>
  <si>
    <t>Montáž svítidel zářivkových se zapojením vodičů průmyslových stropních závěsných na řetízcích 2 zdroje</t>
  </si>
  <si>
    <t>-1282105346</t>
  </si>
  <si>
    <t>https://podminky.urs.cz/item/CS_URS_2023_01/741371141</t>
  </si>
  <si>
    <t>741372013</t>
  </si>
  <si>
    <t>Montáž svítidel s integrovaným zdrojem LED se zapojením vodičů interiérových přisazených nástěnných reflektorových se samostatným nebo integrovaným pohybovým čidlem</t>
  </si>
  <si>
    <t>-2116190281</t>
  </si>
  <si>
    <t>https://podminky.urs.cz/item/CS_URS_2023_01/741372013</t>
  </si>
  <si>
    <t>SV 01</t>
  </si>
  <si>
    <t>LED prachotěsné svítidlo , polyesterové tělo ,opálový kryt PC , IK08 230V AC 675*135*100mm , 52W 4000K ,7100lm ,IP65</t>
  </si>
  <si>
    <t>-912397130</t>
  </si>
  <si>
    <t>SV 02</t>
  </si>
  <si>
    <t>LED prachotěsné svítidlo, polyesterové tělo, opálový kryt PC, IK08, 230V AC, 675x135x100, 20W, 4000K, 2750lm, IP65</t>
  </si>
  <si>
    <t>-745320965</t>
  </si>
  <si>
    <t>SV 03</t>
  </si>
  <si>
    <t>LED prachotěsné svítidlo, polyesterové tělo, opálový kryt PC, IK08, 230V AC, 1575x84x100, 32W, 4000K, 4400lm, IP65</t>
  </si>
  <si>
    <t>2117092117</t>
  </si>
  <si>
    <t>SV 04</t>
  </si>
  <si>
    <t>Kovové průmyslové LED svítidlo, určené do prostředí s nebezpečím výbuchu, zóny 1,21 a 2,22, 230V AC, TrEX, 1.4ft, 5000/840, 48W, 5020lm, Ra85, 4000K</t>
  </si>
  <si>
    <t>862001967</t>
  </si>
  <si>
    <t>SV 05</t>
  </si>
  <si>
    <t>LED nouzové svítidlo, přisazené, plastové, 230V AC, 346x32x197mm, IP65, 3W, 3h, funkce při výpadku, aku LiFePO4, s piktogramem ve směru úniku</t>
  </si>
  <si>
    <t>-1941440459</t>
  </si>
  <si>
    <t>SV 06</t>
  </si>
  <si>
    <t>LED reflektorové svítidlo s PIR senzorem pohybu, 230V AC, 156x90x58mm, 20W, 6000K, 2000lm, IP44</t>
  </si>
  <si>
    <t>770083180</t>
  </si>
  <si>
    <t>741410022</t>
  </si>
  <si>
    <t>Montáž uzemňovacího vedení s upevněním, propojením a připojením pomocí svorek v zemi s izolací spojů pásku průřezu do 120 mm2 v průmyslové výstavbě</t>
  </si>
  <si>
    <t>-1287978011</t>
  </si>
  <si>
    <t>https://podminky.urs.cz/item/CS_URS_2023_01/741410022</t>
  </si>
  <si>
    <t>90,00</t>
  </si>
  <si>
    <t>35442062</t>
  </si>
  <si>
    <t>pás zemnící 30x4mm FeZn</t>
  </si>
  <si>
    <t>977809136</t>
  </si>
  <si>
    <t>LPS 07</t>
  </si>
  <si>
    <t>Svorka pro uzemňovací pásek FeZn 30x4, FeZn, 4x šroub</t>
  </si>
  <si>
    <t>1868692808</t>
  </si>
  <si>
    <t>741410042</t>
  </si>
  <si>
    <t>Montáž uzemňovacího vedení s upevněním, propojením a připojením pomocí svorek v zemi s izolací spojů drátu nebo lana Ø do 10 mm v průmyslové výstavbě</t>
  </si>
  <si>
    <t>-415341809</t>
  </si>
  <si>
    <t>https://podminky.urs.cz/item/CS_URS_2023_01/741410042</t>
  </si>
  <si>
    <t>35441073</t>
  </si>
  <si>
    <t>drát D 10mm FeZn</t>
  </si>
  <si>
    <t>319275515</t>
  </si>
  <si>
    <t>50,00*0,62</t>
  </si>
  <si>
    <t>31*1,05 "Přepočtené koeficientem množství</t>
  </si>
  <si>
    <t>741420001</t>
  </si>
  <si>
    <t>Montáž hromosvodného vedení svodových drátů nebo lan s podpěrami, Ø do 10 mm</t>
  </si>
  <si>
    <t>2030429165</t>
  </si>
  <si>
    <t>https://podminky.urs.cz/item/CS_URS_2023_01/741420001</t>
  </si>
  <si>
    <t>250,00</t>
  </si>
  <si>
    <t>35441077</t>
  </si>
  <si>
    <t>drát D 8mm AlMgSi</t>
  </si>
  <si>
    <t>529348993</t>
  </si>
  <si>
    <t>250,00/7,40</t>
  </si>
  <si>
    <t>LPS 04</t>
  </si>
  <si>
    <t>podpěra jímacího vedení na plochou střechu</t>
  </si>
  <si>
    <t>-874695157</t>
  </si>
  <si>
    <t>LPS 05</t>
  </si>
  <si>
    <t>podpěra jímacího vedení do stěny 55mm</t>
  </si>
  <si>
    <t>-1171519338</t>
  </si>
  <si>
    <t>741420022</t>
  </si>
  <si>
    <t>Montáž hromosvodného vedení svorek se 3 a více šrouby</t>
  </si>
  <si>
    <t>-865518892</t>
  </si>
  <si>
    <t>https://podminky.urs.cz/item/CS_URS_2023_01/741420022</t>
  </si>
  <si>
    <t>35441860</t>
  </si>
  <si>
    <t>svorka FeZn k jímací tyči - 4 šrouby</t>
  </si>
  <si>
    <t>-508990684</t>
  </si>
  <si>
    <t>741420051</t>
  </si>
  <si>
    <t>Montáž hromosvodného vedení ochranných prvků úhelníků nebo trubek s držáky do zdiva</t>
  </si>
  <si>
    <t>784882040</t>
  </si>
  <si>
    <t>https://podminky.urs.cz/item/CS_URS_2023_01/741420051</t>
  </si>
  <si>
    <t>35441830</t>
  </si>
  <si>
    <t>úhelník ochranný na ochranu svodu - 1700mm, FeZn</t>
  </si>
  <si>
    <t>-508142817</t>
  </si>
  <si>
    <t>741420101</t>
  </si>
  <si>
    <t>Montáž oddáleného vedení držáků do zdiva</t>
  </si>
  <si>
    <t>1609618196</t>
  </si>
  <si>
    <t>https://podminky.urs.cz/item/CS_URS_2023_01/741420101</t>
  </si>
  <si>
    <t>LPS 02</t>
  </si>
  <si>
    <t>izolační tyč pro jímacího vedení , délka 430mm</t>
  </si>
  <si>
    <t>367171613</t>
  </si>
  <si>
    <t>741430005</t>
  </si>
  <si>
    <t>Montáž jímacích tyčí délky do 3 m, na stojan</t>
  </si>
  <si>
    <t>1850870070</t>
  </si>
  <si>
    <t>https://podminky.urs.cz/item/CS_URS_2023_01/741430005</t>
  </si>
  <si>
    <t>35441060</t>
  </si>
  <si>
    <t>tyč jímací s rovným koncem 1000mm FeZn</t>
  </si>
  <si>
    <t>1569057412</t>
  </si>
  <si>
    <t>LPS 01</t>
  </si>
  <si>
    <t>BETONOVÝ PODSTAVEC 9kg</t>
  </si>
  <si>
    <t>-688897617</t>
  </si>
  <si>
    <t>LPS 03</t>
  </si>
  <si>
    <t>podložka plastová pdo betonový podstavec 9kg</t>
  </si>
  <si>
    <t>-1630768293</t>
  </si>
  <si>
    <t>741810003</t>
  </si>
  <si>
    <t>Zkoušky a prohlídky elektrických rozvodů a zařízení celková prohlídka a vyhotovení revizní zprávy pro objem montážních prací přes 500 do 1000 tis. Kč</t>
  </si>
  <si>
    <t>-1328627293</t>
  </si>
  <si>
    <t>https://podminky.urs.cz/item/CS_URS_2023_01/741810003</t>
  </si>
  <si>
    <t>741810011</t>
  </si>
  <si>
    <t>Zkoušky a prohlídky elektrických rozvodů a zařízení celková prohlídka a vyhotovení revizní zprávy pro objem montážních prací Příplatek k ceně 0003 za každých dalších i započatých 500 tis. Kč přes 1000 tis. Kč</t>
  </si>
  <si>
    <t>1315299864</t>
  </si>
  <si>
    <t>https://podminky.urs.cz/item/CS_URS_2023_01/741810011</t>
  </si>
  <si>
    <t>741910414</t>
  </si>
  <si>
    <t>Montáž žlabů bez stojiny a výložníků kovových s podpěrkami a příslušenstvím bez víka, šířky do 250 mm</t>
  </si>
  <si>
    <t>-1727409372</t>
  </si>
  <si>
    <t>https://podminky.urs.cz/item/CS_URS_2023_01/741910414</t>
  </si>
  <si>
    <t>998741101</t>
  </si>
  <si>
    <t>Přesun hmot pro silnoproud stanovený z hmotnosti přesunovaného materiálu vodorovná dopravní vzdálenost do 50 m v objektech výšky do 6 m</t>
  </si>
  <si>
    <t>-1315823126</t>
  </si>
  <si>
    <t>https://podminky.urs.cz/item/CS_URS_2023_01/998741101</t>
  </si>
  <si>
    <t>KŽ 01</t>
  </si>
  <si>
    <t>Žlab DZ60x150 vč. spojek DZS/B (3ks spoj) - komplet dle výkresu kabelových tras</t>
  </si>
  <si>
    <t>-624017007</t>
  </si>
  <si>
    <t>KŽ 02</t>
  </si>
  <si>
    <t>Žlab DZ60x200 vč. spojek DZS/B (3ks spoj) - komplet dle výkresu kabelových tras</t>
  </si>
  <si>
    <t>-1760405476</t>
  </si>
  <si>
    <t>150</t>
  </si>
  <si>
    <t>KŽ 03</t>
  </si>
  <si>
    <t>Kotva do stěny KPO 8x77-PO - komplet - pro ukotvení podpěr kabelových žlabů</t>
  </si>
  <si>
    <t>1806091307</t>
  </si>
  <si>
    <t>460</t>
  </si>
  <si>
    <t>PO 01</t>
  </si>
  <si>
    <t>Flexibilní protipožární pěna - utěsnění prostupů kabelů mezi požázními úseky</t>
  </si>
  <si>
    <t>173026109</t>
  </si>
  <si>
    <t>KŽ 05</t>
  </si>
  <si>
    <t>Podpěra žlabu DZDS 200/B - komplet - mat+mtz</t>
  </si>
  <si>
    <t>1096717353</t>
  </si>
  <si>
    <t>LPS 06</t>
  </si>
  <si>
    <t>sestava zemniče typ A - dle výkresu uzemnění</t>
  </si>
  <si>
    <t>1088824875</t>
  </si>
  <si>
    <t>RH mat</t>
  </si>
  <si>
    <t>rozvaděč RH - skříň , výzbroj . vodiče CYA - komplet dle výkresu 2.006 - dodávka</t>
  </si>
  <si>
    <t>-476328897</t>
  </si>
  <si>
    <t>RH mtz</t>
  </si>
  <si>
    <t>rozvaděč RH - osazení , výplet , zapojení prvků - dle výkresu 2.006 - montáž</t>
  </si>
  <si>
    <t>1996332063</t>
  </si>
  <si>
    <t>RP1 mat</t>
  </si>
  <si>
    <t>rozvaděč RP1 -skříň , výzbroj , vodiče CYA - komplet dle výkresu 2.007 - dodávka</t>
  </si>
  <si>
    <t>270867357</t>
  </si>
  <si>
    <t>RP1 mtz</t>
  </si>
  <si>
    <t>rozvaděč RP1 - osazení, výplet , zapojení prvků - komplet dle výkresu 2.007 - montáž</t>
  </si>
  <si>
    <t>-1988980890</t>
  </si>
  <si>
    <t>RP2 mat</t>
  </si>
  <si>
    <t>rozvaděč RP2 - skříň ,výzbroj,vodiče CYA - komplet dle výkresu 2.008 - dodávka</t>
  </si>
  <si>
    <t>1201172750</t>
  </si>
  <si>
    <t>RP2 mtz</t>
  </si>
  <si>
    <t>rozvaděč RP2 - osazení , výplet , zapojení prvků - komplet dle výkresu 2.008 -montáž</t>
  </si>
  <si>
    <t>694011524</t>
  </si>
  <si>
    <t>RP3 mat</t>
  </si>
  <si>
    <t>126800970</t>
  </si>
  <si>
    <t>RP3 mtz</t>
  </si>
  <si>
    <t>-2079122897</t>
  </si>
  <si>
    <t>SV07</t>
  </si>
  <si>
    <t>dod+mtz ; STROPNÍ ZÁVĚS SVÍTIDLA -KOMPLET (TRAPÉZ.ÚCHYT +OKO M8 +SAMOJISTNÁ MATKA +KARABINA+ŘETĚZ +KARABINA )</t>
  </si>
  <si>
    <t>1984749250</t>
  </si>
  <si>
    <t>MET 01</t>
  </si>
  <si>
    <t>Ekvipotenciální přípojnice s krytem - svorka MET - dle výkresu ochranného pospojování</t>
  </si>
  <si>
    <t>2127991732</t>
  </si>
  <si>
    <t>742</t>
  </si>
  <si>
    <t>Elektroinstalace - slaboproud</t>
  </si>
  <si>
    <t>742121001</t>
  </si>
  <si>
    <t>Montáž kabelů sdělovacích pro vnitřní rozvody počtu žil do 15</t>
  </si>
  <si>
    <t>-1312600416</t>
  </si>
  <si>
    <t>https://podminky.urs.cz/item/CS_URS_2023_01/742121001</t>
  </si>
  <si>
    <t>200,00+300,00</t>
  </si>
  <si>
    <t>34121044</t>
  </si>
  <si>
    <t>kabel sdělovací stíněný laminovanou Al fólií s příložným Cu drátem jádro Cu plné izolace PVC plášť PVC 100V (SYKFY) 2x2x0,5mm2</t>
  </si>
  <si>
    <t>678801709</t>
  </si>
  <si>
    <t>Poznámka k položce:_x000d_
SYKFY, průměr kabelu 5mm</t>
  </si>
  <si>
    <t>500*1,2 "Přepočtené koeficientem množství</t>
  </si>
  <si>
    <t>742220002</t>
  </si>
  <si>
    <t>Montáž ústředny PZTS s komunikátorem na PCO a zdrojem přes 16 do 48 zón a 8 podsystémů</t>
  </si>
  <si>
    <t>-818839818</t>
  </si>
  <si>
    <t>https://podminky.urs.cz/item/CS_URS_2023_01/742220002</t>
  </si>
  <si>
    <t>PZTS 01</t>
  </si>
  <si>
    <t>PZS ústředna s LAN a rádiovým modulem, 120 bezdrátových a 230 sběrnicových periferií, 600 uživatelů,15 sekcí, 128 programovatelných výstupů PG, 64 vzájemně nezávislých kalendářních akcí, 50 uživatelských SMS reportů, 15 uživatelských hlasových</t>
  </si>
  <si>
    <t>1496794781</t>
  </si>
  <si>
    <t>742220141</t>
  </si>
  <si>
    <t>Montáž klávesnice pro dodanou ústřednu</t>
  </si>
  <si>
    <t>1905289678</t>
  </si>
  <si>
    <t>https://podminky.urs.cz/item/CS_URS_2023_01/742220141</t>
  </si>
  <si>
    <t>PZTS 02</t>
  </si>
  <si>
    <t>Klávesnice PZS sběrnicová, přístupový modul s LCD displejem, ovládacími klávesami a čtečkou RFID pro ovládání zabezpečovacího systému,</t>
  </si>
  <si>
    <t>1730697717</t>
  </si>
  <si>
    <t>742220232</t>
  </si>
  <si>
    <t>Montáž příslušenství pro PZTS detektor na stěnu nebo na strop</t>
  </si>
  <si>
    <t>1335845766</t>
  </si>
  <si>
    <t>https://podminky.urs.cz/item/CS_URS_2023_01/742220232</t>
  </si>
  <si>
    <t>20,00</t>
  </si>
  <si>
    <t>PZTS 03</t>
  </si>
  <si>
    <t>Sběrnicový detektor pohybu PIR určený pro ochranu interiérů prostřednictvím infrapasivní detekce pohybu v místnosti. Charakteristiky detekce lze optimalizovat pomocí výměnných čoček. Dosah 12m, úhel detekce 110°</t>
  </si>
  <si>
    <t>306185186</t>
  </si>
  <si>
    <t>742220255.1</t>
  </si>
  <si>
    <t>Montáž příslušenství pro PZTS siréna vnitřní pro vyhlášení poplachu</t>
  </si>
  <si>
    <t>831332564</t>
  </si>
  <si>
    <t>https://podminky.urs.cz/item/CS_URS_2023_01/742220255.1</t>
  </si>
  <si>
    <t>PZTS 04</t>
  </si>
  <si>
    <t>Sběrnicová venkovní siréna systému PZS, 110sB/m, 200x300x70mm, IP44 , vč. krytu</t>
  </si>
  <si>
    <t>-1562316487</t>
  </si>
  <si>
    <t>742330001</t>
  </si>
  <si>
    <t>Montáž strukturované kabeláže rozvaděče nástěnného</t>
  </si>
  <si>
    <t>-86160117</t>
  </si>
  <si>
    <t>https://podminky.urs.cz/item/CS_URS_2023_01/742330001</t>
  </si>
  <si>
    <t>TEL 01</t>
  </si>
  <si>
    <t>Rozváděč telefonní linky MIS 1b, pro 10 párů, do venkovního prostředí</t>
  </si>
  <si>
    <t>-2143752493</t>
  </si>
  <si>
    <t>742330041</t>
  </si>
  <si>
    <t>Montáž strukturované kabeláže zásuvek datových pod omítku, do nábytku, do parapetního žlabu nebo podlahové krabice 1 až 6 pozic</t>
  </si>
  <si>
    <t>-1881024774</t>
  </si>
  <si>
    <t>https://podminky.urs.cz/item/CS_URS_2023_01/742330041</t>
  </si>
  <si>
    <t>TEL 02</t>
  </si>
  <si>
    <t>Telefonní zásuvka, 1xRJ11, povrchová, bílá</t>
  </si>
  <si>
    <t>1337158118</t>
  </si>
  <si>
    <t>998742101</t>
  </si>
  <si>
    <t>Přesun hmot pro slaboproud stanovený z hmotnosti přesunovaného materiálu vodorovná dopravní vzdálenost do 50 m v objektech výšky do 6 m</t>
  </si>
  <si>
    <t>-920692285</t>
  </si>
  <si>
    <t>https://podminky.urs.cz/item/CS_URS_2023_01/998742101</t>
  </si>
  <si>
    <t>HZS2222.1</t>
  </si>
  <si>
    <t>Hodinové zúčtovací sazby profesí PSV provádění stavebních instalací elektrikář odborný</t>
  </si>
  <si>
    <t>262144</t>
  </si>
  <si>
    <t>-649526590</t>
  </si>
  <si>
    <t>https://podminky.urs.cz/item/CS_URS_2023_01/HZS2222.1</t>
  </si>
  <si>
    <t>N00</t>
  </si>
  <si>
    <t>Nepojmenované práce</t>
  </si>
  <si>
    <t>N01</t>
  </si>
  <si>
    <t>Nepojmenovaný díl</t>
  </si>
  <si>
    <t>KŽ 04</t>
  </si>
  <si>
    <t>1747003258</t>
  </si>
  <si>
    <t>OST</t>
  </si>
  <si>
    <t>Ostatní</t>
  </si>
  <si>
    <t>OST 1</t>
  </si>
  <si>
    <t>SPOTŘEBNÍ A KOTEVNI MATERIÁL - OCHRANA POSPOJOVÁNÍ</t>
  </si>
  <si>
    <t>1379665996</t>
  </si>
  <si>
    <t>OST 2</t>
  </si>
  <si>
    <t>DETEKTOR PLYNU PRO HOŘLAVÉ PLYNY (LPG -PROPAN -BUTAN,CH4-METAN,H2-VODÍK,C4H10-BUTAN,C3H8-PROPAN,C2H2-ACETYLEN) VÝSTRAŽNÝ SIGNÁL::SVĚTELNÝ +ZVUKOVÝ ,90-265VAC,ROZSAH MĚŘENÍ 0-100% LEL</t>
  </si>
  <si>
    <t>1076776979</t>
  </si>
  <si>
    <t>04 - Ústřední vytápění</t>
  </si>
  <si>
    <t>97 - Přesuny suti a vybouraných hmot</t>
  </si>
  <si>
    <t>713 - Izolace tepelné</t>
  </si>
  <si>
    <t>730 - Ústřední vytápění</t>
  </si>
  <si>
    <t>733 - Rozvod potrubí</t>
  </si>
  <si>
    <t>734 - Armatury</t>
  </si>
  <si>
    <t>735 - Otopná tělesa</t>
  </si>
  <si>
    <t>767 - Konstrukce zámečnické</t>
  </si>
  <si>
    <t>Přesuny suti a vybouraných hmot</t>
  </si>
  <si>
    <t>979084413R00</t>
  </si>
  <si>
    <t>Vodorovná doprava vybouraných hmot bez naložení, ale se složením a s hrubým urovnáním na vzdálenost do 1 km</t>
  </si>
  <si>
    <t>-693570604</t>
  </si>
  <si>
    <t>https://podminky.urs.cz/item/CS_URS_2023_01/979084413R00</t>
  </si>
  <si>
    <t>997013631</t>
  </si>
  <si>
    <t>Poplatek za uložení stavebního odpadu na skládce (skládkovné) směsného stavebního a demoličního zatříděného do Katalogu odpadů pod kódem 17 09 04</t>
  </si>
  <si>
    <t>1265128892</t>
  </si>
  <si>
    <t>https://podminky.urs.cz/item/CS_URS_2023_01/997013631</t>
  </si>
  <si>
    <t>997013814</t>
  </si>
  <si>
    <t>Poplatek za uložení stavebního odpadu na skládce (skládkovné) z izolačních materiálů zatříděného do Katalogu odpadů pod kódem 17 06 04</t>
  </si>
  <si>
    <t>-1366636026</t>
  </si>
  <si>
    <t>https://podminky.urs.cz/item/CS_URS_2023_01/997013814</t>
  </si>
  <si>
    <t>"minerální vata" 0,8</t>
  </si>
  <si>
    <t>713463121R0</t>
  </si>
  <si>
    <t>Montáž izolace tepelné potrubí a ohybů tvarovkami nebo deskami potrubními pouzdry bez povrchové úpravy (izolační materiál ve specifikaci) uchycenými sponami potrubí jednovrstvá</t>
  </si>
  <si>
    <t>590829470</t>
  </si>
  <si>
    <t>https://podminky.urs.cz/item/CS_URS_2023_01/713463121R0</t>
  </si>
  <si>
    <t>RIZ 01</t>
  </si>
  <si>
    <t>Tepelná izolace trubicová 15/13</t>
  </si>
  <si>
    <t>-965026836</t>
  </si>
  <si>
    <t>RIZ 02</t>
  </si>
  <si>
    <t>Tepelná izolace trubicová 18/20</t>
  </si>
  <si>
    <t>1180244395</t>
  </si>
  <si>
    <t>RIZ 03</t>
  </si>
  <si>
    <t>Tepelná izolace trubicová 22/20</t>
  </si>
  <si>
    <t>-1026638070</t>
  </si>
  <si>
    <t>RIZ 04</t>
  </si>
  <si>
    <t>Tepelná izolace trubicová 28/25</t>
  </si>
  <si>
    <t>1469456173</t>
  </si>
  <si>
    <t>RIZ 05</t>
  </si>
  <si>
    <t>Tepelná izolace trubicová 35/30</t>
  </si>
  <si>
    <t>-133402068</t>
  </si>
  <si>
    <t>998713201R00</t>
  </si>
  <si>
    <t>-2082669557</t>
  </si>
  <si>
    <t>https://podminky.urs.cz/item/CS_URS_2023_01/998713201R00</t>
  </si>
  <si>
    <t>730</t>
  </si>
  <si>
    <t xml:space="preserve">900      RT1</t>
  </si>
  <si>
    <t>HZS demotáže stávajícího zařízení ÚT</t>
  </si>
  <si>
    <t>h</t>
  </si>
  <si>
    <t>-762594758</t>
  </si>
  <si>
    <t>904R02</t>
  </si>
  <si>
    <t>Topná zkouška</t>
  </si>
  <si>
    <t>1991824475</t>
  </si>
  <si>
    <t>733</t>
  </si>
  <si>
    <t>Rozvod potrubí</t>
  </si>
  <si>
    <t>733113113R00</t>
  </si>
  <si>
    <t>Potrubí z trubek ocelových závitových černých Příplatek k ceně za zhotovení přípojky z ocelových trubek závitových DN 15</t>
  </si>
  <si>
    <t>-1583344207</t>
  </si>
  <si>
    <t>https://podminky.urs.cz/item/CS_URS_2023_01/733113113R00</t>
  </si>
  <si>
    <t>733190306R00</t>
  </si>
  <si>
    <t>Tlaková zkouška Cu potrubí do D 35</t>
  </si>
  <si>
    <t>-1593734484</t>
  </si>
  <si>
    <t>733191112R00</t>
  </si>
  <si>
    <t>Zkoušky těsnosti potrubí, manžety prostupové z trubek ocelových manžety prostupové pro trubky DN přes 20 do 32</t>
  </si>
  <si>
    <t>-434825870</t>
  </si>
  <si>
    <t>https://podminky.urs.cz/item/CS_URS_2023_01/733191112R00</t>
  </si>
  <si>
    <t>733222302</t>
  </si>
  <si>
    <t>Potrubí z trubek měděných polotvrdých spojovaných lisováním PN 16, T= +110°C Ø 15/1</t>
  </si>
  <si>
    <t>-1785430917</t>
  </si>
  <si>
    <t>https://podminky.urs.cz/item/CS_URS_2023_01/733222302</t>
  </si>
  <si>
    <t>733222303</t>
  </si>
  <si>
    <t>Potrubí z trubek měděných polotvrdých spojovaných lisováním PN 16, T= +110°C Ø 18/1</t>
  </si>
  <si>
    <t>1521327412</t>
  </si>
  <si>
    <t>https://podminky.urs.cz/item/CS_URS_2023_01/733222303</t>
  </si>
  <si>
    <t>733222304</t>
  </si>
  <si>
    <t>Potrubí z trubek měděných polotvrdých spojovaných lisováním PN 16, T= +110°C Ø 22/1</t>
  </si>
  <si>
    <t>-177929736</t>
  </si>
  <si>
    <t>https://podminky.urs.cz/item/CS_URS_2023_01/733222304</t>
  </si>
  <si>
    <t>733223304</t>
  </si>
  <si>
    <t>Potrubí z trubek měděných tvrdých spojovaných lisováním PN 16, T= +110°C Ø 28/1,5</t>
  </si>
  <si>
    <t>475297418</t>
  </si>
  <si>
    <t>https://podminky.urs.cz/item/CS_URS_2023_01/733223304</t>
  </si>
  <si>
    <t>733223305</t>
  </si>
  <si>
    <t>Potrubí z trubek měděných tvrdých spojovaných lisováním PN 16, T= +110°C Ø 35/1,5</t>
  </si>
  <si>
    <t>-515336759</t>
  </si>
  <si>
    <t>https://podminky.urs.cz/item/CS_URS_2023_01/733223305</t>
  </si>
  <si>
    <t>998733201R00</t>
  </si>
  <si>
    <t>Přesun hmot pro rozvody potrubí stanovený procentní sazbou z ceny vodorovná dopravní vzdálenost do 50 m v objektech výšky do 6 m</t>
  </si>
  <si>
    <t>-634747815</t>
  </si>
  <si>
    <t>https://podminky.urs.cz/item/CS_URS_2023_01/998733201R00</t>
  </si>
  <si>
    <t>734</t>
  </si>
  <si>
    <t>Armatury</t>
  </si>
  <si>
    <t>734209103R00</t>
  </si>
  <si>
    <t>Montáž závitových armatur s 1 závitem G 1/2 (DN 15)</t>
  </si>
  <si>
    <t>1653469679</t>
  </si>
  <si>
    <t>https://podminky.urs.cz/item/CS_URS_2023_01/734209103R00</t>
  </si>
  <si>
    <t>734209115R00</t>
  </si>
  <si>
    <t>Montáž závitových armatur se 2 závity G 1 (DN 25)</t>
  </si>
  <si>
    <t>307197321</t>
  </si>
  <si>
    <t>https://podminky.urs.cz/item/CS_URS_2023_01/734209115R00</t>
  </si>
  <si>
    <t>734209104R00</t>
  </si>
  <si>
    <t>Montáž závitových armatur s 1 závitem G 3/4 (DN 20)</t>
  </si>
  <si>
    <t>293871672</t>
  </si>
  <si>
    <t>https://podminky.urs.cz/item/CS_URS_2023_01/734209104R00</t>
  </si>
  <si>
    <t>734209105R00</t>
  </si>
  <si>
    <t>Montáž závitových armatur s 1 závitem G 1 (DN 25)</t>
  </si>
  <si>
    <t>1647068568</t>
  </si>
  <si>
    <t>https://podminky.urs.cz/item/CS_URS_2023_01/734209105R00</t>
  </si>
  <si>
    <t>734209103R01</t>
  </si>
  <si>
    <t>2088454458</t>
  </si>
  <si>
    <t>https://podminky.urs.cz/item/CS_URS_2023_01/734209103R01</t>
  </si>
  <si>
    <t>734233113R00</t>
  </si>
  <si>
    <t>Kohout kulový, vnitř.-vnitř.z. IVAR PERFECTA DN 25</t>
  </si>
  <si>
    <t>-294394893</t>
  </si>
  <si>
    <t>734253116R00</t>
  </si>
  <si>
    <t>Ventil pojistný DN 20 FF x 3,0 bar</t>
  </si>
  <si>
    <t>121641289</t>
  </si>
  <si>
    <t>734292723</t>
  </si>
  <si>
    <t>Ostatní armatury kulové kohouty PN 42 do 185°C přímé vnitřní závit s vypouštěním G 1/2</t>
  </si>
  <si>
    <t>2033825845</t>
  </si>
  <si>
    <t>https://podminky.urs.cz/item/CS_URS_2023_01/734292723</t>
  </si>
  <si>
    <t>734421160R00</t>
  </si>
  <si>
    <t>Tlakoměr deformační , D 100</t>
  </si>
  <si>
    <t>-2048914503</t>
  </si>
  <si>
    <t>734429101R00</t>
  </si>
  <si>
    <t>Montáž tlakoměru deformačního 0-10 MPa</t>
  </si>
  <si>
    <t>440969257</t>
  </si>
  <si>
    <t>734419111R00</t>
  </si>
  <si>
    <t>Teploměry technické montáž teploměrů s ochranným pouzdrem nebo s pevným stonkem a jímkou</t>
  </si>
  <si>
    <t>777274693</t>
  </si>
  <si>
    <t>https://podminky.urs.cz/item/CS_URS_2023_01/734419111R00</t>
  </si>
  <si>
    <t>734411111R00</t>
  </si>
  <si>
    <t>Teploměr přímý s pouzdrem typ 160</t>
  </si>
  <si>
    <t>220642536</t>
  </si>
  <si>
    <t>RMK 01</t>
  </si>
  <si>
    <t>Ventil se zajištěním pro EN, ref Reflex MK 1"</t>
  </si>
  <si>
    <t>-134712505</t>
  </si>
  <si>
    <t>734209102RT2</t>
  </si>
  <si>
    <t>Montáž závitových armatur s 1 závitem G 3/8 (DN 10)</t>
  </si>
  <si>
    <t>845763291</t>
  </si>
  <si>
    <t>https://podminky.urs.cz/item/CS_URS_2023_01/734209102RT2</t>
  </si>
  <si>
    <t>734209113R00</t>
  </si>
  <si>
    <t>Montáž závitových armatur se 2 závity G 1/2 (DN 15)</t>
  </si>
  <si>
    <t>-1217857376</t>
  </si>
  <si>
    <t>https://podminky.urs.cz/item/CS_URS_2023_01/734209113R00</t>
  </si>
  <si>
    <t>RTH 01</t>
  </si>
  <si>
    <t>Termost.ventil přímý DN 15, ref. Heimeier V exact II</t>
  </si>
  <si>
    <t>-1385457954</t>
  </si>
  <si>
    <t>RTH 02</t>
  </si>
  <si>
    <t>Termost.hlavice , ref.Heimeier DX</t>
  </si>
  <si>
    <t>-362886699</t>
  </si>
  <si>
    <t>RTH 03</t>
  </si>
  <si>
    <t>Uzaviratelné reg. šroubení s vypouštěním Přímé DN 15, ref.Heimeier Regulus</t>
  </si>
  <si>
    <t>-1186156206</t>
  </si>
  <si>
    <t>998734201R00</t>
  </si>
  <si>
    <t>Přesun hmot pro armatury stanovený procentní sazbou (%) z ceny vodorovná dopravní vzdálenost do 50 m v objektech výšky do 6 m</t>
  </si>
  <si>
    <t>1320817330</t>
  </si>
  <si>
    <t>https://podminky.urs.cz/item/CS_URS_2023_01/998734201R00</t>
  </si>
  <si>
    <t>735</t>
  </si>
  <si>
    <t>Otopná tělesa</t>
  </si>
  <si>
    <t>735000912R00</t>
  </si>
  <si>
    <t>Regulace otopného systému při opravách vyregulování dvojregulačních ventilů a kohoutů s termostatickým ovládáním</t>
  </si>
  <si>
    <t>-1441416867</t>
  </si>
  <si>
    <t>https://podminky.urs.cz/item/CS_URS_2023_01/735000912R00</t>
  </si>
  <si>
    <t>735151472</t>
  </si>
  <si>
    <t>Otopná tělesa panelová dvoudesková PN 1,0 MPa, T do 110°C s jednou přídavnou přestupní plochou výšky tělesa 600 mm stavební délky / výkonu 500 mm / 644 W</t>
  </si>
  <si>
    <t>1554565676</t>
  </si>
  <si>
    <t>https://podminky.urs.cz/item/CS_URS_2023_01/735151472</t>
  </si>
  <si>
    <t>735151474</t>
  </si>
  <si>
    <t>Otopná tělesa panelová dvoudesková PN 1,0 MPa, T do 110°C s jednou přídavnou přestupní plochou výšky tělesa 600 mm stavební délky / výkonu 700 mm / 902 W</t>
  </si>
  <si>
    <t>-1607485618</t>
  </si>
  <si>
    <t>https://podminky.urs.cz/item/CS_URS_2023_01/735151474</t>
  </si>
  <si>
    <t>735151475</t>
  </si>
  <si>
    <t>Otopná tělesa panelová dvoudesková PN 1,0 MPa, T do 110°C s jednou přídavnou přestupní plochou výšky tělesa 600 mm stavební délky / výkonu 800 mm / 1030 W</t>
  </si>
  <si>
    <t>21074518</t>
  </si>
  <si>
    <t>https://podminky.urs.cz/item/CS_URS_2023_01/735151475</t>
  </si>
  <si>
    <t>735151476</t>
  </si>
  <si>
    <t>Otopná tělesa panelová dvoudesková PN 1,0 MPa, T do 110°C s jednou přídavnou přestupní plochou výšky tělesa 600 mm stavební délky / výkonu 900 mm / 1159 W</t>
  </si>
  <si>
    <t>-664295681</t>
  </si>
  <si>
    <t>https://podminky.urs.cz/item/CS_URS_2023_01/735151476</t>
  </si>
  <si>
    <t>735151477</t>
  </si>
  <si>
    <t>Otopná tělesa panelová dvoudesková PN 1,0 MPa, T do 110°C s jednou přídavnou přestupní plochou výšky tělesa 600 mm stavební délky / výkonu 1000 mm / 1288 W</t>
  </si>
  <si>
    <t>-417906591</t>
  </si>
  <si>
    <t>https://podminky.urs.cz/item/CS_URS_2023_01/735151477</t>
  </si>
  <si>
    <t>735151478</t>
  </si>
  <si>
    <t>Otopná tělesa panelová dvoudesková PN 1,0 MPa, T do 110°C s jednou přídavnou přestupní plochou výšky tělesa 600 mm stavební délky / výkonu 1100 mm / 1417 W</t>
  </si>
  <si>
    <t>-1550608341</t>
  </si>
  <si>
    <t>https://podminky.urs.cz/item/CS_URS_2023_01/735151478</t>
  </si>
  <si>
    <t>735151479</t>
  </si>
  <si>
    <t>Otopná tělesa panelová dvoudesková PN 1,0 MPa, T do 110°C s jednou přídavnou přestupní plochou výšky tělesa 600 mm stavební délky / výkonu 1200 mm / 1546 W</t>
  </si>
  <si>
    <t>1813092273</t>
  </si>
  <si>
    <t>https://podminky.urs.cz/item/CS_URS_2023_01/735151479</t>
  </si>
  <si>
    <t>735151480</t>
  </si>
  <si>
    <t>Otopná tělesa panelová dvoudesková PN 1,0 MPa, T do 110°C s jednou přídavnou přestupní plochou výšky tělesa 600 mm stavební délky / výkonu 1400 mm / 1803 W</t>
  </si>
  <si>
    <t>-1899375001</t>
  </si>
  <si>
    <t>https://podminky.urs.cz/item/CS_URS_2023_01/735151480</t>
  </si>
  <si>
    <t>735151481</t>
  </si>
  <si>
    <t>Otopná tělesa panelová dvoudesková PN 1,0 MPa, T do 110°C s jednou přídavnou přestupní plochou výšky tělesa 600 mm stavební délky / výkonu 1600 mm / 2061 W</t>
  </si>
  <si>
    <t>2019165309</t>
  </si>
  <si>
    <t>https://podminky.urs.cz/item/CS_URS_2023_01/735151481</t>
  </si>
  <si>
    <t>735151483</t>
  </si>
  <si>
    <t>Otopná tělesa panelová dvoudesková PN 1,0 MPa, T do 110°C s jednou přídavnou přestupní plochou výšky tělesa 600 mm stavební délky / výkonu 2000 mm / 2576 W</t>
  </si>
  <si>
    <t>910621822</t>
  </si>
  <si>
    <t>https://podminky.urs.cz/item/CS_URS_2023_01/735151483</t>
  </si>
  <si>
    <t>735151495</t>
  </si>
  <si>
    <t>Otopná tělesa panelová dvoudesková PN 1,0 MPa, T do 110°C s jednou přídavnou přestupní plochou výšky tělesa 900 mm stavební délky / výkonu 800 mm / 1403 W</t>
  </si>
  <si>
    <t>1752288910</t>
  </si>
  <si>
    <t>https://podminky.urs.cz/item/CS_URS_2023_01/735151495</t>
  </si>
  <si>
    <t>735151499</t>
  </si>
  <si>
    <t>Otopná tělesa panelová dvoudesková PN 1,0 MPa, T do 110°C s jednou přídavnou přestupní plochou výšky tělesa 900 mm stavební délky / výkonu 1200 mm / 2105 W</t>
  </si>
  <si>
    <t>1379043353</t>
  </si>
  <si>
    <t>https://podminky.urs.cz/item/CS_URS_2023_01/735151499</t>
  </si>
  <si>
    <t>735151577</t>
  </si>
  <si>
    <t>Otopná tělesa panelová dvoudesková PN 1,0 MPa, T do 110°C se dvěma přídavnými přestupními plochami výšky tělesa 600 mm stavební délky / výkonu 1000 mm / 1679 W</t>
  </si>
  <si>
    <t>181972085</t>
  </si>
  <si>
    <t>https://podminky.urs.cz/item/CS_URS_2023_01/735151577</t>
  </si>
  <si>
    <t>735151580</t>
  </si>
  <si>
    <t>Otopná tělesa panelová dvoudesková PN 1,0 MPa, T do 110°C se dvěma přídavnými přestupními plochami výšky tělesa 600 mm stavební délky / výkonu 1400 mm / 2351 W</t>
  </si>
  <si>
    <t>-2133858510</t>
  </si>
  <si>
    <t>https://podminky.urs.cz/item/CS_URS_2023_01/735151580</t>
  </si>
  <si>
    <t>735151581</t>
  </si>
  <si>
    <t>Otopná tělesa panelová dvoudesková PN 1,0 MPa, T do 110°C se dvěma přídavnými přestupními plochami výšky tělesa 600 mm stavební délky / výkonu 1600 mm / 2686 W</t>
  </si>
  <si>
    <t>-259869611</t>
  </si>
  <si>
    <t>https://podminky.urs.cz/item/CS_URS_2023_01/735151581</t>
  </si>
  <si>
    <t>735151583</t>
  </si>
  <si>
    <t>Otopná tělesa panelová dvoudesková PN 1,0 MPa, T do 110°C se dvěma přídavnými přestupními plochami výšky tělesa 600 mm stavební délky / výkonu 2000 mm / 3358 W</t>
  </si>
  <si>
    <t>2023834506</t>
  </si>
  <si>
    <t>https://podminky.urs.cz/item/CS_URS_2023_01/735151583</t>
  </si>
  <si>
    <t>735151600</t>
  </si>
  <si>
    <t>Otopná tělesa panelová dvoudesková PN 1,0 MPa, T do 110°C se dvěma přídavnými přestupními plochami výšky tělesa 900 mm stavební délky / výkonu 1400 mm / 3238 W</t>
  </si>
  <si>
    <t>962048021</t>
  </si>
  <si>
    <t>https://podminky.urs.cz/item/CS_URS_2023_01/735151600</t>
  </si>
  <si>
    <t>735156166R01</t>
  </si>
  <si>
    <t>Otopná tělesa panelová ,Clean 10 600/1000</t>
  </si>
  <si>
    <t>-1326000989</t>
  </si>
  <si>
    <t>735156467R00</t>
  </si>
  <si>
    <t>Otopná tělesa panelová, Clean 20 600/1200</t>
  </si>
  <si>
    <t>-760959331</t>
  </si>
  <si>
    <t>735158210R00</t>
  </si>
  <si>
    <t>Tlakové zkoušky panelových těles 1řadých</t>
  </si>
  <si>
    <t>-1359582378</t>
  </si>
  <si>
    <t>735158220R00</t>
  </si>
  <si>
    <t>Tlakové zkoušky panelových těles 2řadých</t>
  </si>
  <si>
    <t>1068096380</t>
  </si>
  <si>
    <t>735159110R00</t>
  </si>
  <si>
    <t>Montáž otopných těles panelových jednořadých, stavební délky do 1500 mm</t>
  </si>
  <si>
    <t>-1547127652</t>
  </si>
  <si>
    <t>https://podminky.urs.cz/item/CS_URS_2023_01/735159110R00</t>
  </si>
  <si>
    <t>735159210R00</t>
  </si>
  <si>
    <t>Montáž otopných těles panelových dvouřadých, stavební délky do 1140 mm</t>
  </si>
  <si>
    <t>17876934</t>
  </si>
  <si>
    <t>https://podminky.urs.cz/item/CS_URS_2023_01/735159210R00</t>
  </si>
  <si>
    <t>735159220R00</t>
  </si>
  <si>
    <t>Montáž otopných těles panelových dvouřadých, stavební délky přes 1140 do 1500 mm</t>
  </si>
  <si>
    <t>-1564561322</t>
  </si>
  <si>
    <t>https://podminky.urs.cz/item/CS_URS_2023_01/735159220R00</t>
  </si>
  <si>
    <t>735159230R00</t>
  </si>
  <si>
    <t>Montáž otopných těles panelových dvouřadých, stavební délky přes 1500 do 1980 mm</t>
  </si>
  <si>
    <t>-2067673232</t>
  </si>
  <si>
    <t>https://podminky.urs.cz/item/CS_URS_2023_01/735159230R00</t>
  </si>
  <si>
    <t>735159240R00</t>
  </si>
  <si>
    <t>Montáž otopných těles panelových dvouřadých, stavební délky přes 1980 do 2820 mm</t>
  </si>
  <si>
    <t>-221898469</t>
  </si>
  <si>
    <t>https://podminky.urs.cz/item/CS_URS_2023_01/735159240R00</t>
  </si>
  <si>
    <t>RKON1</t>
  </si>
  <si>
    <t>Stojánková konzola pro otopná tělesa vnější, vč nosného profilu 760mm a krytky</t>
  </si>
  <si>
    <t>1764719504</t>
  </si>
  <si>
    <t>RKON2</t>
  </si>
  <si>
    <t>Stojánková konzola pro otopná tělesa vnitřní pro typy 20,21 nízká vč. krytky</t>
  </si>
  <si>
    <t>457259034</t>
  </si>
  <si>
    <t>RKON 3</t>
  </si>
  <si>
    <t>Stojánková konzola pro otopná tělesa vnitřní pro typy 22,33 nízká vč. krytky</t>
  </si>
  <si>
    <t>1149052200</t>
  </si>
  <si>
    <t>735191910R00</t>
  </si>
  <si>
    <t>Ostatní opravy otopných těles napuštění vody do otopného systému včetně potrubí (bez kotle a ohříváků) otopných těles</t>
  </si>
  <si>
    <t>-265478841</t>
  </si>
  <si>
    <t>https://podminky.urs.cz/item/CS_URS_2023_01/735191910R00</t>
  </si>
  <si>
    <t>998735201R00</t>
  </si>
  <si>
    <t>Přesun hmot pro otopná tělesa stanovený procentní sazbou (%) z ceny vodorovná dopravní vzdálenost do 50 m v objektech výšky do 6 m</t>
  </si>
  <si>
    <t>-1298104504</t>
  </si>
  <si>
    <t>https://podminky.urs.cz/item/CS_URS_2023_01/998735201R00</t>
  </si>
  <si>
    <t>13010508</t>
  </si>
  <si>
    <t>úhelník ocelový nerovnostranný jakost S235JR (11 375) 60x40x5mm</t>
  </si>
  <si>
    <t>2017392867</t>
  </si>
  <si>
    <t>767995114</t>
  </si>
  <si>
    <t>Montáž ostatních atypických zámečnických konstrukcí hmotnosti přes 20 do 50 kg</t>
  </si>
  <si>
    <t>2026933361</t>
  </si>
  <si>
    <t>https://podminky.urs.cz/item/CS_URS_2023_01/767995114</t>
  </si>
  <si>
    <t>998767201R00</t>
  </si>
  <si>
    <t>1829418562</t>
  </si>
  <si>
    <t>https://podminky.urs.cz/item/CS_URS_2023_01/998767201R00</t>
  </si>
  <si>
    <t>05 - VZT zařízení č.2</t>
  </si>
  <si>
    <t>D1 - VZT zařízení č.1 – Větrání kovárny</t>
  </si>
  <si>
    <t>D1</t>
  </si>
  <si>
    <t>VZT zařízení č.1 – Větrání kovárny</t>
  </si>
  <si>
    <t>Pol1</t>
  </si>
  <si>
    <t>Radiální ventilátor s možností externí instalace Qv=1300 m3/h, dp=130 Pa, Pel=132 W/230V</t>
  </si>
  <si>
    <t>R položka</t>
  </si>
  <si>
    <t>-389558601</t>
  </si>
  <si>
    <t>751122094</t>
  </si>
  <si>
    <t>Montáž ventilátoru radiálního nízkotlakého potrubního základního do kruhového potrubí, průměru přes 300 do 400 mm</t>
  </si>
  <si>
    <t>-610877075</t>
  </si>
  <si>
    <t>https://podminky.urs.cz/item/CS_URS_2023_01/751122094</t>
  </si>
  <si>
    <t>Pol2</t>
  </si>
  <si>
    <t>Základový rám z pozink plechu pro ventilátor. Možnost přizpůsobení příslušné velikosti ventilátoru, včetně spojovacího materiálu, výška 100 mm, 520x520 mm</t>
  </si>
  <si>
    <t>-271726896</t>
  </si>
  <si>
    <t>Pol.2a</t>
  </si>
  <si>
    <t>montáž- Základový rám z pozink plechu pro ventilátor. Možnost přizpůsobení příslušné velikosti ventilátoru, včetně spojovacího materiálu, výška 100 mm, 520x520 mm</t>
  </si>
  <si>
    <t>1391554399</t>
  </si>
  <si>
    <t>42974011</t>
  </si>
  <si>
    <t>stříška protidešťová s lemem Pz D 315mm</t>
  </si>
  <si>
    <t>-652294810</t>
  </si>
  <si>
    <t>751514711</t>
  </si>
  <si>
    <t>Montáž protidešťové stříšky nebo výfukové hlavice do plechového potrubí čtyřhranné s přírubou, průřezu do 0,035 m2</t>
  </si>
  <si>
    <t>1817469557</t>
  </si>
  <si>
    <t>https://podminky.urs.cz/item/CS_URS_2023_01/751514711</t>
  </si>
  <si>
    <t>42975293</t>
  </si>
  <si>
    <t>spojka potrubí k ventilátoru pružná nevýbušná, Pz příruba s PVC a PA tkaninou D 355mm</t>
  </si>
  <si>
    <t>-1655161438</t>
  </si>
  <si>
    <t>751514413</t>
  </si>
  <si>
    <t>Montáž přechodu osového nebo pravoúhlého do plechového potrubí čtyřhranného s přírubou, průřezu přes 0,070 do 0,140 m2</t>
  </si>
  <si>
    <t>-984209603</t>
  </si>
  <si>
    <t>https://podminky.urs.cz/item/CS_URS_2023_01/751514413</t>
  </si>
  <si>
    <t>Pol5</t>
  </si>
  <si>
    <t>Sada 4ks tlumičů chvění, 90x90x25 mm</t>
  </si>
  <si>
    <t>228609777</t>
  </si>
  <si>
    <t>Pol. 5a</t>
  </si>
  <si>
    <t>Montáž Sada 4ks tlumičů chvění, 90x90x25 mm</t>
  </si>
  <si>
    <t>493808918</t>
  </si>
  <si>
    <t>Pol6</t>
  </si>
  <si>
    <t>5st regulátor otáček, 0-5 stupňů otáček, napojení na 230V</t>
  </si>
  <si>
    <t>-822230495</t>
  </si>
  <si>
    <t>Pol.6a</t>
  </si>
  <si>
    <t>Montáž-5st regulátor otáček, 0-5 stupňů otáček, napojení na 230V</t>
  </si>
  <si>
    <t>-2003161784</t>
  </si>
  <si>
    <t>Pol7</t>
  </si>
  <si>
    <t>Revizní/ deblokační vypínač</t>
  </si>
  <si>
    <t>-738187526</t>
  </si>
  <si>
    <t>pol.7a</t>
  </si>
  <si>
    <t>montáž- Revizní/ deblokační vypínač</t>
  </si>
  <si>
    <t>1827116214</t>
  </si>
  <si>
    <t>Pol8</t>
  </si>
  <si>
    <t>Filtrační kazeta včetně filtru M5/ ePM10 60%, 520x520x378 mm</t>
  </si>
  <si>
    <t>1921446251</t>
  </si>
  <si>
    <t>Pol.8a</t>
  </si>
  <si>
    <t>montáž Filtrační kazeta včetně filtru M5/ ePM10 60%, 520x520x378 mm</t>
  </si>
  <si>
    <t>880468182</t>
  </si>
  <si>
    <t>42976010</t>
  </si>
  <si>
    <t>tlumič hluku kruhový Pz, D 315mm, l=1000mm</t>
  </si>
  <si>
    <t>127096847</t>
  </si>
  <si>
    <t>751344114</t>
  </si>
  <si>
    <t>Montáž tlumičů hluku pro kruhové potrubí, průměru přes 300 do 400 mm</t>
  </si>
  <si>
    <t>-1345786693</t>
  </si>
  <si>
    <t>https://podminky.urs.cz/item/CS_URS_2023_01/751344114</t>
  </si>
  <si>
    <t>42972731</t>
  </si>
  <si>
    <t>výustka komfortní dvouřadá Al 800x100mm</t>
  </si>
  <si>
    <t>41003910</t>
  </si>
  <si>
    <t>751311091</t>
  </si>
  <si>
    <t>Montáž vyústi čtyřhranné do čtyřhranného potrubí, průřezu do 0,040 m2</t>
  </si>
  <si>
    <t>1672073301</t>
  </si>
  <si>
    <t>https://podminky.urs.cz/item/CS_URS_2023_01/751311091</t>
  </si>
  <si>
    <t>751510044</t>
  </si>
  <si>
    <t>Vzduchotechnické potrubí z pozinkovaného plechu kruhové, trouba spirálně vinutá bez příruby, průměru přes 300 do 400 mm</t>
  </si>
  <si>
    <t>1860616952</t>
  </si>
  <si>
    <t>https://podminky.urs.cz/item/CS_URS_2023_01/751510044</t>
  </si>
  <si>
    <t>42972923</t>
  </si>
  <si>
    <t>žaluzie protidešťová s pevnými lamelami, pozink, pro potrubí 630x630mm</t>
  </si>
  <si>
    <t>89348641</t>
  </si>
  <si>
    <t>751398052</t>
  </si>
  <si>
    <t>Montáž ostatních zařízení protidešťové žaluzie nebo žaluziové klapky na čtyřhranné potrubí, průřezu přes 0,150 do 0,300 m2</t>
  </si>
  <si>
    <t>385359356</t>
  </si>
  <si>
    <t>https://podminky.urs.cz/item/CS_URS_2023_01/751398052</t>
  </si>
  <si>
    <t>Pol13</t>
  </si>
  <si>
    <t>Spojovací a těsnící materiál</t>
  </si>
  <si>
    <t>-1046356193</t>
  </si>
  <si>
    <t>Pol14</t>
  </si>
  <si>
    <t>Materiál na závěsy</t>
  </si>
  <si>
    <t>-1270538579</t>
  </si>
  <si>
    <t>06 - VZT zařízení č.3</t>
  </si>
  <si>
    <t>Radiální ventilátor s možností externí instalace,Qv=+1300 m3/h,dp=130Pa, Pel=132 W/230V</t>
  </si>
  <si>
    <t>90205747</t>
  </si>
  <si>
    <t>-406454293</t>
  </si>
  <si>
    <t>1044444789</t>
  </si>
  <si>
    <t>Pol2a</t>
  </si>
  <si>
    <t>-451246453</t>
  </si>
  <si>
    <t>-1086506803</t>
  </si>
  <si>
    <t>355835244</t>
  </si>
  <si>
    <t>42975292</t>
  </si>
  <si>
    <t>spojka potrubí k ventilátoru pružná nevýbušná, Pz příruba s PVC a PA tkaninou D 315mm</t>
  </si>
  <si>
    <t>-304345356</t>
  </si>
  <si>
    <t>1244607134</t>
  </si>
  <si>
    <t>-152106610</t>
  </si>
  <si>
    <t>Pol 5a</t>
  </si>
  <si>
    <t>montáž- Sada 4ks tlumičů chvění, 90x90x25 mm</t>
  </si>
  <si>
    <t>235816349</t>
  </si>
  <si>
    <t>202351400</t>
  </si>
  <si>
    <t>Pol. 6a</t>
  </si>
  <si>
    <t>montáž - 5st regulátor otáček, 0-5 stupňů otáček, napojení na 230V</t>
  </si>
  <si>
    <t>-957421018</t>
  </si>
  <si>
    <t>439936656</t>
  </si>
  <si>
    <t>Pol. 7a</t>
  </si>
  <si>
    <t>montáž - Revizní/ deblokační vypínač</t>
  </si>
  <si>
    <t>634446463</t>
  </si>
  <si>
    <t>Filtrační kazeta vč. filtru M5/ePM10 60%, 520x520x378 mm</t>
  </si>
  <si>
    <t>-878474716</t>
  </si>
  <si>
    <t>Pol 8a</t>
  </si>
  <si>
    <t>montáž- Filtrační kazeta vč. filtru M5/ePM10 60%, 520x520x378 mm</t>
  </si>
  <si>
    <t>-801622032</t>
  </si>
  <si>
    <t>42976011</t>
  </si>
  <si>
    <t>tlumič hluku kruhový Pz, D 355mm, l=1000mm</t>
  </si>
  <si>
    <t>1075173275</t>
  </si>
  <si>
    <t>-1589721427</t>
  </si>
  <si>
    <t>42972664</t>
  </si>
  <si>
    <t>výustka komfortní jednořadá Al 300x100mm</t>
  </si>
  <si>
    <t>2122877828</t>
  </si>
  <si>
    <t>1815120498</t>
  </si>
  <si>
    <t>-1714755034</t>
  </si>
  <si>
    <t>-2115417672</t>
  </si>
  <si>
    <t>751398852</t>
  </si>
  <si>
    <t>Demontáž ostatních zařízení protidešťové žaluzie nebo žaluziové klapky z čtyřhranného potrubí, průřezu přes 0,150 do 0,300 m2</t>
  </si>
  <si>
    <t>1832727504</t>
  </si>
  <si>
    <t>https://podminky.urs.cz/item/CS_URS_2023_01/751398852</t>
  </si>
  <si>
    <t>-1255652663</t>
  </si>
  <si>
    <t>-1795971858</t>
  </si>
  <si>
    <t>07 - Oplocení</t>
  </si>
  <si>
    <t>111111311</t>
  </si>
  <si>
    <t>Odstranění ruderálního porostu z plochy do 100 m2 v rovině nebo na svahu do 1:5</t>
  </si>
  <si>
    <t>1671075575</t>
  </si>
  <si>
    <t>https://podminky.urs.cz/item/CS_URS_2023_01/111111311</t>
  </si>
  <si>
    <t>311231156</t>
  </si>
  <si>
    <t>Zdivo z cihel pálených nosné z cihel plných dl. 290 mm, pro režné neomítané zdivo P 40, na maltu MC-5 nebo MC-10</t>
  </si>
  <si>
    <t>-105374161</t>
  </si>
  <si>
    <t>https://podminky.urs.cz/item/CS_URS_2023_01/311231156</t>
  </si>
  <si>
    <t>"podezdívka" (8,3+38,7+8)*0,5*0,3</t>
  </si>
  <si>
    <t>"sloupy" 0,6*0,6*2*16</t>
  </si>
  <si>
    <t>348101130</t>
  </si>
  <si>
    <t>Osazení vrat nebo vrátek k oplocení na sloupky zděné nebo betonové, plochy jednotlivě přes 4 do 6 m2</t>
  </si>
  <si>
    <t>136869062</t>
  </si>
  <si>
    <t>https://podminky.urs.cz/item/CS_URS_2023_01/348101130</t>
  </si>
  <si>
    <t>55342337M</t>
  </si>
  <si>
    <t>brána plotová dvoukřídlá Pz 2500x2000mm</t>
  </si>
  <si>
    <t>-336527825</t>
  </si>
  <si>
    <t>Poznámka k položce:_x000d_
- brána bude uzamykatelná_x000d_
- rozměry nutno ověřit na místě</t>
  </si>
  <si>
    <t>34817114R</t>
  </si>
  <si>
    <t>Montáž oplocení z dílců kovových panelových svařovaných, ocelové profilované, výšky přes 1,5 do 2,0 m</t>
  </si>
  <si>
    <t>204653510</t>
  </si>
  <si>
    <t>https://podminky.urs.cz/item/CS_URS_2023_01/34817114R</t>
  </si>
  <si>
    <t>8,3+38,7+8</t>
  </si>
  <si>
    <t>55342412</t>
  </si>
  <si>
    <t>plotový panel svařovaný v 1,5-2,0m š do 2,5m průměru drátu 5mm oka 55x200mm s horizontálním prolisem povrchová úprava PZ komaxit</t>
  </si>
  <si>
    <t>-1693754839</t>
  </si>
  <si>
    <t>55/2,5</t>
  </si>
  <si>
    <t>22*0,4 "Přepočtené koeficientem množství</t>
  </si>
  <si>
    <t>348262404</t>
  </si>
  <si>
    <t>Ploty z betonových bloků - systém suchého zdění ukončení plotové zdi krycí deskou lepenou mrazuvzdorným lepidlem hladkou přírodní (šedou)</t>
  </si>
  <si>
    <t>-397654286</t>
  </si>
  <si>
    <t>https://podminky.urs.cz/item/CS_URS_2023_01/348262404</t>
  </si>
  <si>
    <t>962032231</t>
  </si>
  <si>
    <t>Bourání zdiva nadzákladového z cihel nebo tvárnic z cihel pálených nebo vápenopískových, na maltu vápennou nebo vápenocementovou, objemu přes 1 m3</t>
  </si>
  <si>
    <t>561720406</t>
  </si>
  <si>
    <t>https://podminky.urs.cz/item/CS_URS_2023_01/962032231</t>
  </si>
  <si>
    <t>"podezdívka" (8,3+38,7)*0,5*0,3</t>
  </si>
  <si>
    <t>"plot mezi budovami" 8*0,3*2</t>
  </si>
  <si>
    <t>966071711</t>
  </si>
  <si>
    <t>Bourání plotových sloupků a vzpěr ocelových trubkových nebo profilovaných výšky do 2,50 m zabetonovaných</t>
  </si>
  <si>
    <t>649932013</t>
  </si>
  <si>
    <t>https://podminky.urs.cz/item/CS_URS_2023_01/966071711</t>
  </si>
  <si>
    <t>966071822</t>
  </si>
  <si>
    <t>Rozebrání oplocení z pletiva drátěného se čtvercovými oky, výšky přes 1,6 do 2,0 m</t>
  </si>
  <si>
    <t>-1072763781</t>
  </si>
  <si>
    <t>https://podminky.urs.cz/item/CS_URS_2023_01/966071822</t>
  </si>
  <si>
    <t>966073811</t>
  </si>
  <si>
    <t>Rozebrání vrat a vrátek k oplocení plochy jednotlivě přes 2 do 6 m2</t>
  </si>
  <si>
    <t>88199287</t>
  </si>
  <si>
    <t>https://podminky.urs.cz/item/CS_URS_2023_01/966073811</t>
  </si>
  <si>
    <t>997013501</t>
  </si>
  <si>
    <t>Odvoz suti a vybouraných hmot na skládku nebo meziskládku se složením, na vzdálenost do 1 km</t>
  </si>
  <si>
    <t>746603934</t>
  </si>
  <si>
    <t>https://podminky.urs.cz/item/CS_URS_2023_01/997013501</t>
  </si>
  <si>
    <t>997013509</t>
  </si>
  <si>
    <t>Odvoz suti a vybouraných hmot na skládku nebo meziskládku se složením, na vzdálenost Příplatek k ceně za každý další i započatý 1 km přes 1 km</t>
  </si>
  <si>
    <t>603628164</t>
  </si>
  <si>
    <t>https://podminky.urs.cz/item/CS_URS_2023_01/997013509</t>
  </si>
  <si>
    <t>42,952*30</t>
  </si>
  <si>
    <t>997013863</t>
  </si>
  <si>
    <t>Poplatek za uložení stavebního odpadu na recyklační skládce (skládkovné) cihelného zatříděného do Katalogu odpadů pod kódem 17 01 02</t>
  </si>
  <si>
    <t>-1572955535</t>
  </si>
  <si>
    <t>https://podminky.urs.cz/item/CS_URS_2023_01/997013863</t>
  </si>
  <si>
    <t>00 -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</si>
  <si>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</si>
  <si>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</si>
  <si>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</si>
  <si>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</si>
  <si>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</si>
  <si>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</si>
  <si>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</si>
  <si>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023103000</t>
  </si>
  <si>
    <t>Neočekávané vyklizení objektů</t>
  </si>
  <si>
    <t>kpl.</t>
  </si>
  <si>
    <t>1024</t>
  </si>
  <si>
    <t>1236036071</t>
  </si>
  <si>
    <t>https://podminky.urs.cz/item/CS_URS_2023_01/023103000</t>
  </si>
  <si>
    <t>VRN1</t>
  </si>
  <si>
    <t>Průzkumné, geodetické a projektové práce</t>
  </si>
  <si>
    <t>013254000</t>
  </si>
  <si>
    <t>Dokumentace skutečného provedení stavby</t>
  </si>
  <si>
    <t>…</t>
  </si>
  <si>
    <t>-1500247647</t>
  </si>
  <si>
    <t>https://podminky.urs.cz/item/CS_URS_2023_01/013254000</t>
  </si>
  <si>
    <t>VRN3</t>
  </si>
  <si>
    <t>Zařízení staveniště</t>
  </si>
  <si>
    <t>030001000</t>
  </si>
  <si>
    <t>2042934903</t>
  </si>
  <si>
    <t>https://podminky.urs.cz/item/CS_URS_2023_01/030001000</t>
  </si>
  <si>
    <t>035002000</t>
  </si>
  <si>
    <t>Pronájmy ploch, objektů - přistavení skladovacích kontejnerů vč. pronájmu po dobu stavby</t>
  </si>
  <si>
    <t>-1454215074</t>
  </si>
  <si>
    <t>https://podminky.urs.cz/item/CS_URS_2023_01/035002000</t>
  </si>
  <si>
    <t>VRN4</t>
  </si>
  <si>
    <t>Inženýrská činnost</t>
  </si>
  <si>
    <t>043002000</t>
  </si>
  <si>
    <t>Zkoušky a ostatní měření</t>
  </si>
  <si>
    <t>-1066732445</t>
  </si>
  <si>
    <t>https://podminky.urs.cz/item/CS_URS_2023_01/043002000</t>
  </si>
  <si>
    <t>044002000</t>
  </si>
  <si>
    <t>Revize</t>
  </si>
  <si>
    <t>-1824789021</t>
  </si>
  <si>
    <t>https://podminky.urs.cz/item/CS_URS_2023_01/044002000</t>
  </si>
  <si>
    <t>"veškeré revize, zkoušky, protokoly,..." 1</t>
  </si>
  <si>
    <t>VRN7</t>
  </si>
  <si>
    <t>Provozní vlivy</t>
  </si>
  <si>
    <t>071002000</t>
  </si>
  <si>
    <t>Provoz investora, třetích osob</t>
  </si>
  <si>
    <t>soub.</t>
  </si>
  <si>
    <t>-1041071325</t>
  </si>
  <si>
    <t>https://podminky.urs.cz/item/CS_URS_2023_01/071002000</t>
  </si>
  <si>
    <t>Poznámka k položce:_x000d_
- zajištění průchodu a průjezdu zaměstnaců areálem_x000d_
 - zajištění přístupu k uskladněným strojům a zařízením_x000d_
 - minimalizace dopadů na provoz areálu</t>
  </si>
  <si>
    <t>VRN9</t>
  </si>
  <si>
    <t>Ostatní náklady</t>
  </si>
  <si>
    <t>045002000</t>
  </si>
  <si>
    <t>Kompletační a koordinační činnost</t>
  </si>
  <si>
    <t>-90953545</t>
  </si>
  <si>
    <t>https://podminky.urs.cz/item/CS_URS_2023_01/045002000</t>
  </si>
  <si>
    <t>090001000</t>
  </si>
  <si>
    <t>Ostatní náklady - uskladnění vybvení dílen, stěhování a ochrana zařízení</t>
  </si>
  <si>
    <t>-475197695</t>
  </si>
  <si>
    <t>https://podminky.urs.cz/item/CS_URS_2023_01/090001000</t>
  </si>
  <si>
    <t>Zajištění opatření pri práci s azbestem</t>
  </si>
  <si>
    <t>- zajištění ochranných pracovních pomůcek</t>
  </si>
  <si>
    <t>- zajištění speciálních kontejnerů</t>
  </si>
  <si>
    <t>- zajištění technologických postupů zajišťující minimalizaci uvolňování azbestu do ovzduší</t>
  </si>
  <si>
    <t>- zajištění omezení rizik a ohrožení zdraví</t>
  </si>
  <si>
    <t xml:space="preserve"> - zajištění výpomoci při stěhování rozměrných zařízení - stojanové vrtačky, pracovní stoly, výheň,apod</t>
  </si>
  <si>
    <t xml:space="preserve"> - vybourání otvorů pro vynesení nadrozměrných zařízení</t>
  </si>
  <si>
    <t>- provedení ochrany bucharu před poškozením naásledky stavební činností</t>
  </si>
  <si>
    <t>- provedení úprav dřevěného skladu pro bezpečné uložení vystěhovaných zařízení, (doplnění pletiva, zakrytí boků vlnitýmy plechy, doplnění zámku, apod.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</si>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</sst>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39" fillId="2" borderId="20" xfId="0" applyFont="1" applyFill="1" applyBorder="1" applyAlignment="1" applyProtection="1">
      <alignment horizontal="left" vertical="center"/>
      <protection locked="0"/>
    </xf>
    <xf numFmtId="0" fontId="39" fillId="0" borderId="21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311273121" TargetMode="External" /><Relationship Id="rId2" Type="http://schemas.openxmlformats.org/officeDocument/2006/relationships/hyperlink" Target="https://podminky.urs.cz/item/CS_URS_2023_01/317142412" TargetMode="External" /><Relationship Id="rId3" Type="http://schemas.openxmlformats.org/officeDocument/2006/relationships/hyperlink" Target="https://podminky.urs.cz/item/CS_URS_2023_01/317142432" TargetMode="External" /><Relationship Id="rId4" Type="http://schemas.openxmlformats.org/officeDocument/2006/relationships/hyperlink" Target="https://podminky.urs.cz/item/CS_URS_2023_01/317941121" TargetMode="External" /><Relationship Id="rId5" Type="http://schemas.openxmlformats.org/officeDocument/2006/relationships/hyperlink" Target="https://podminky.urs.cz/item/CS_URS_2023_01/342272215" TargetMode="External" /><Relationship Id="rId6" Type="http://schemas.openxmlformats.org/officeDocument/2006/relationships/hyperlink" Target="https://podminky.urs.cz/item/CS_URS_2023_01/342272235" TargetMode="External" /><Relationship Id="rId7" Type="http://schemas.openxmlformats.org/officeDocument/2006/relationships/hyperlink" Target="https://podminky.urs.cz/item/CS_URS_2023_01/417388131" TargetMode="External" /><Relationship Id="rId8" Type="http://schemas.openxmlformats.org/officeDocument/2006/relationships/hyperlink" Target="https://podminky.urs.cz/item/CS_URS_2023_01/642942611" TargetMode="External" /><Relationship Id="rId9" Type="http://schemas.openxmlformats.org/officeDocument/2006/relationships/hyperlink" Target="https://podminky.urs.cz/item/CS_URS_2023_01/642942831" TargetMode="External" /><Relationship Id="rId10" Type="http://schemas.openxmlformats.org/officeDocument/2006/relationships/hyperlink" Target="https://podminky.urs.cz/item/CS_URS_2023_01/642945111" TargetMode="External" /><Relationship Id="rId11" Type="http://schemas.openxmlformats.org/officeDocument/2006/relationships/hyperlink" Target="https://podminky.urs.cz/item/CS_URS_2023_01/945412111" TargetMode="External" /><Relationship Id="rId12" Type="http://schemas.openxmlformats.org/officeDocument/2006/relationships/hyperlink" Target="https://podminky.urs.cz/item/CS_URS_2023_01/962081141" TargetMode="External" /><Relationship Id="rId13" Type="http://schemas.openxmlformats.org/officeDocument/2006/relationships/hyperlink" Target="https://podminky.urs.cz/item/CS_URS_2023_01/962084131" TargetMode="External" /><Relationship Id="rId14" Type="http://schemas.openxmlformats.org/officeDocument/2006/relationships/hyperlink" Target="https://podminky.urs.cz/item/CS_URS_2023_01/965042141" TargetMode="External" /><Relationship Id="rId15" Type="http://schemas.openxmlformats.org/officeDocument/2006/relationships/hyperlink" Target="https://podminky.urs.cz/item/CS_URS_2023_01/965042141" TargetMode="External" /><Relationship Id="rId16" Type="http://schemas.openxmlformats.org/officeDocument/2006/relationships/hyperlink" Target="https://podminky.urs.cz/item/CS_URS_2023_01/965061631" TargetMode="External" /><Relationship Id="rId17" Type="http://schemas.openxmlformats.org/officeDocument/2006/relationships/hyperlink" Target="https://podminky.urs.cz/item/CS_URS_2023_01/965081223" TargetMode="External" /><Relationship Id="rId18" Type="http://schemas.openxmlformats.org/officeDocument/2006/relationships/hyperlink" Target="https://podminky.urs.cz/item/CS_URS_2023_01/965081611" TargetMode="External" /><Relationship Id="rId19" Type="http://schemas.openxmlformats.org/officeDocument/2006/relationships/hyperlink" Target="https://podminky.urs.cz/item/CS_URS_2023_01/965081611" TargetMode="External" /><Relationship Id="rId20" Type="http://schemas.openxmlformats.org/officeDocument/2006/relationships/hyperlink" Target="https://podminky.urs.cz/item/CS_URS_2023_01/968062245" TargetMode="External" /><Relationship Id="rId21" Type="http://schemas.openxmlformats.org/officeDocument/2006/relationships/hyperlink" Target="https://podminky.urs.cz/item/CS_URS_2023_01/968062247" TargetMode="External" /><Relationship Id="rId22" Type="http://schemas.openxmlformats.org/officeDocument/2006/relationships/hyperlink" Target="https://podminky.urs.cz/item/CS_URS_2023_01/968072455" TargetMode="External" /><Relationship Id="rId23" Type="http://schemas.openxmlformats.org/officeDocument/2006/relationships/hyperlink" Target="https://podminky.urs.cz/item/CS_URS_2023_01/968072456" TargetMode="External" /><Relationship Id="rId24" Type="http://schemas.openxmlformats.org/officeDocument/2006/relationships/hyperlink" Target="https://podminky.urs.cz/item/CS_URS_2023_01/968072559" TargetMode="External" /><Relationship Id="rId25" Type="http://schemas.openxmlformats.org/officeDocument/2006/relationships/hyperlink" Target="https://podminky.urs.cz/item/CS_URS_2023_01/971033621" TargetMode="External" /><Relationship Id="rId26" Type="http://schemas.openxmlformats.org/officeDocument/2006/relationships/hyperlink" Target="https://podminky.urs.cz/item/CS_URS_2023_01/971033641" TargetMode="External" /><Relationship Id="rId27" Type="http://schemas.openxmlformats.org/officeDocument/2006/relationships/hyperlink" Target="https://podminky.urs.cz/item/CS_URS_2023_01/972054411" TargetMode="External" /><Relationship Id="rId28" Type="http://schemas.openxmlformats.org/officeDocument/2006/relationships/hyperlink" Target="https://podminky.urs.cz/item/CS_URS_2023_01/978013121" TargetMode="External" /><Relationship Id="rId29" Type="http://schemas.openxmlformats.org/officeDocument/2006/relationships/hyperlink" Target="https://podminky.urs.cz/item/CS_URS_2023_01/985221021" TargetMode="External" /><Relationship Id="rId30" Type="http://schemas.openxmlformats.org/officeDocument/2006/relationships/hyperlink" Target="https://podminky.urs.cz/item/CS_URS_2023_01/966071821" TargetMode="External" /><Relationship Id="rId31" Type="http://schemas.openxmlformats.org/officeDocument/2006/relationships/hyperlink" Target="https://podminky.urs.cz/item/CS_URS_2023_01/949101112" TargetMode="External" /><Relationship Id="rId32" Type="http://schemas.openxmlformats.org/officeDocument/2006/relationships/hyperlink" Target="https://podminky.urs.cz/item/CS_URS_2023_01/997006002" TargetMode="External" /><Relationship Id="rId33" Type="http://schemas.openxmlformats.org/officeDocument/2006/relationships/hyperlink" Target="https://podminky.urs.cz/item/CS_URS_2023_01/997013111" TargetMode="External" /><Relationship Id="rId34" Type="http://schemas.openxmlformats.org/officeDocument/2006/relationships/hyperlink" Target="https://podminky.urs.cz/item/CS_URS_2023_01/998014211" TargetMode="External" /><Relationship Id="rId35" Type="http://schemas.openxmlformats.org/officeDocument/2006/relationships/hyperlink" Target="https://podminky.urs.cz/item/CS_URS_2023_01/711131101" TargetMode="External" /><Relationship Id="rId36" Type="http://schemas.openxmlformats.org/officeDocument/2006/relationships/hyperlink" Target="https://podminky.urs.cz/item/CS_URS_2023_01/998711201" TargetMode="External" /><Relationship Id="rId37" Type="http://schemas.openxmlformats.org/officeDocument/2006/relationships/hyperlink" Target="https://podminky.urs.cz/item/CS_URS_2023_01/712340832" TargetMode="External" /><Relationship Id="rId38" Type="http://schemas.openxmlformats.org/officeDocument/2006/relationships/hyperlink" Target="https://podminky.urs.cz/item/CS_URS_2023_01/712363504" TargetMode="External" /><Relationship Id="rId39" Type="http://schemas.openxmlformats.org/officeDocument/2006/relationships/hyperlink" Target="https://podminky.urs.cz/item/CS_URS_2023_01/712861705" TargetMode="External" /><Relationship Id="rId40" Type="http://schemas.openxmlformats.org/officeDocument/2006/relationships/hyperlink" Target="https://podminky.urs.cz/item/CS_URS_2023_01/712391172" TargetMode="External" /><Relationship Id="rId41" Type="http://schemas.openxmlformats.org/officeDocument/2006/relationships/hyperlink" Target="https://podminky.urs.cz/item/CS_URS_2023_01/998712201" TargetMode="External" /><Relationship Id="rId42" Type="http://schemas.openxmlformats.org/officeDocument/2006/relationships/hyperlink" Target="https://podminky.urs.cz/item/CS_URS_2023_01/713121111" TargetMode="External" /><Relationship Id="rId43" Type="http://schemas.openxmlformats.org/officeDocument/2006/relationships/hyperlink" Target="https://podminky.urs.cz/item/CS_URS_2023_01/713140821" TargetMode="External" /><Relationship Id="rId44" Type="http://schemas.openxmlformats.org/officeDocument/2006/relationships/hyperlink" Target="https://podminky.urs.cz/item/CS_URS_2023_01/713141152" TargetMode="External" /><Relationship Id="rId45" Type="http://schemas.openxmlformats.org/officeDocument/2006/relationships/hyperlink" Target="https://podminky.urs.cz/item/CS_URS_2023_01/998713201" TargetMode="External" /><Relationship Id="rId46" Type="http://schemas.openxmlformats.org/officeDocument/2006/relationships/hyperlink" Target="https://podminky.urs.cz/item/CS_URS_2023_01/721140806" TargetMode="External" /><Relationship Id="rId47" Type="http://schemas.openxmlformats.org/officeDocument/2006/relationships/hyperlink" Target="https://podminky.urs.cz/item/CS_URS_2023_01/721175214" TargetMode="External" /><Relationship Id="rId48" Type="http://schemas.openxmlformats.org/officeDocument/2006/relationships/hyperlink" Target="https://podminky.urs.cz/item/CS_URS_2023_01/721210823" TargetMode="External" /><Relationship Id="rId49" Type="http://schemas.openxmlformats.org/officeDocument/2006/relationships/hyperlink" Target="https://podminky.urs.cz/item/CS_URS_2023_01/721233114" TargetMode="External" /><Relationship Id="rId50" Type="http://schemas.openxmlformats.org/officeDocument/2006/relationships/hyperlink" Target="https://podminky.urs.cz/item/CS_URS_2021_02/721290821" TargetMode="External" /><Relationship Id="rId51" Type="http://schemas.openxmlformats.org/officeDocument/2006/relationships/hyperlink" Target="https://podminky.urs.cz/item/CS_URS_2023_01/998721101" TargetMode="External" /><Relationship Id="rId52" Type="http://schemas.openxmlformats.org/officeDocument/2006/relationships/hyperlink" Target="https://podminky.urs.cz/item/CS_URS_2023_01/725210821" TargetMode="External" /><Relationship Id="rId53" Type="http://schemas.openxmlformats.org/officeDocument/2006/relationships/hyperlink" Target="https://podminky.urs.cz/item/CS_URS_2023_01/762421825" TargetMode="External" /><Relationship Id="rId54" Type="http://schemas.openxmlformats.org/officeDocument/2006/relationships/hyperlink" Target="https://podminky.urs.cz/item/CS_URS_2023_01/763111811" TargetMode="External" /><Relationship Id="rId55" Type="http://schemas.openxmlformats.org/officeDocument/2006/relationships/hyperlink" Target="https://podminky.urs.cz/item/CS_URS_2023_01/764002841" TargetMode="External" /><Relationship Id="rId56" Type="http://schemas.openxmlformats.org/officeDocument/2006/relationships/hyperlink" Target="https://podminky.urs.cz/item/CS_URS_2023_01/764002851" TargetMode="External" /><Relationship Id="rId57" Type="http://schemas.openxmlformats.org/officeDocument/2006/relationships/hyperlink" Target="https://podminky.urs.cz/item/CS_URS_2023_01/764002871" TargetMode="External" /><Relationship Id="rId58" Type="http://schemas.openxmlformats.org/officeDocument/2006/relationships/hyperlink" Target="https://podminky.urs.cz/item/CS_URS_2023_01/764216600" TargetMode="External" /><Relationship Id="rId59" Type="http://schemas.openxmlformats.org/officeDocument/2006/relationships/hyperlink" Target="https://podminky.urs.cz/item/CS_URS_2023_01/764216601" TargetMode="External" /><Relationship Id="rId60" Type="http://schemas.openxmlformats.org/officeDocument/2006/relationships/hyperlink" Target="https://podminky.urs.cz/item/CS_URS_2023_01/764218604" TargetMode="External" /><Relationship Id="rId61" Type="http://schemas.openxmlformats.org/officeDocument/2006/relationships/hyperlink" Target="https://podminky.urs.cz/item/CS_URS_2023_01/998764201" TargetMode="External" /><Relationship Id="rId62" Type="http://schemas.openxmlformats.org/officeDocument/2006/relationships/hyperlink" Target="https://podminky.urs.cz/item/CS_URS_2023_01/766622135" TargetMode="External" /><Relationship Id="rId63" Type="http://schemas.openxmlformats.org/officeDocument/2006/relationships/hyperlink" Target="https://podminky.urs.cz/item/CS_URS_2023_01/766622136" TargetMode="External" /><Relationship Id="rId64" Type="http://schemas.openxmlformats.org/officeDocument/2006/relationships/hyperlink" Target="https://podminky.urs.cz/item/CS_URS_2023_01/998766201" TargetMode="External" /><Relationship Id="rId65" Type="http://schemas.openxmlformats.org/officeDocument/2006/relationships/hyperlink" Target="https://podminky.urs.cz/item/CS_URS_2023_01/342151111" TargetMode="External" /><Relationship Id="rId66" Type="http://schemas.openxmlformats.org/officeDocument/2006/relationships/hyperlink" Target="https://podminky.urs.cz/item/CS_URS_2023_01/767190111" TargetMode="External" /><Relationship Id="rId67" Type="http://schemas.openxmlformats.org/officeDocument/2006/relationships/hyperlink" Target="https://podminky.urs.cz/item/CS_URS_2023_01/767190112" TargetMode="External" /><Relationship Id="rId68" Type="http://schemas.openxmlformats.org/officeDocument/2006/relationships/hyperlink" Target="https://podminky.urs.cz/item/CS_URS_2023_01/767190112" TargetMode="External" /><Relationship Id="rId69" Type="http://schemas.openxmlformats.org/officeDocument/2006/relationships/hyperlink" Target="https://podminky.urs.cz/item/CS_URS_2023_01/767190115" TargetMode="External" /><Relationship Id="rId70" Type="http://schemas.openxmlformats.org/officeDocument/2006/relationships/hyperlink" Target="https://podminky.urs.cz/item/CS_URS_2023_01/767316310" TargetMode="External" /><Relationship Id="rId71" Type="http://schemas.openxmlformats.org/officeDocument/2006/relationships/hyperlink" Target="https://podminky.urs.cz/item/CS_URS_2023_01/767416821" TargetMode="External" /><Relationship Id="rId72" Type="http://schemas.openxmlformats.org/officeDocument/2006/relationships/hyperlink" Target="https://podminky.urs.cz/item/CS_URS_2023_01/767581802" TargetMode="External" /><Relationship Id="rId73" Type="http://schemas.openxmlformats.org/officeDocument/2006/relationships/hyperlink" Target="https://podminky.urs.cz/item/CS_URS_2023_01/767585112" TargetMode="External" /><Relationship Id="rId74" Type="http://schemas.openxmlformats.org/officeDocument/2006/relationships/hyperlink" Target="https://podminky.urs.cz/item/CS_URS_2023_01/767640111" TargetMode="External" /><Relationship Id="rId75" Type="http://schemas.openxmlformats.org/officeDocument/2006/relationships/hyperlink" Target="https://podminky.urs.cz/item/CS_URS_2023_01/767651220" TargetMode="External" /><Relationship Id="rId76" Type="http://schemas.openxmlformats.org/officeDocument/2006/relationships/hyperlink" Target="https://podminky.urs.cz/item/CS_URS_2023_01/767651831" TargetMode="External" /><Relationship Id="rId77" Type="http://schemas.openxmlformats.org/officeDocument/2006/relationships/hyperlink" Target="https://podminky.urs.cz/item/CS_URS_2023_01/767691833" TargetMode="External" /><Relationship Id="rId78" Type="http://schemas.openxmlformats.org/officeDocument/2006/relationships/hyperlink" Target="https://podminky.urs.cz/item/CS_URS_2023_01/767832132" TargetMode="External" /><Relationship Id="rId79" Type="http://schemas.openxmlformats.org/officeDocument/2006/relationships/hyperlink" Target="https://podminky.urs.cz/item/CS_URS_2023_01/767832802" TargetMode="External" /><Relationship Id="rId80" Type="http://schemas.openxmlformats.org/officeDocument/2006/relationships/hyperlink" Target="https://podminky.urs.cz/item/CS_URS_2023_01/767881141" TargetMode="External" /><Relationship Id="rId81" Type="http://schemas.openxmlformats.org/officeDocument/2006/relationships/hyperlink" Target="https://podminky.urs.cz/item/CS_URS_2023_01/767995113" TargetMode="External" /><Relationship Id="rId82" Type="http://schemas.openxmlformats.org/officeDocument/2006/relationships/hyperlink" Target="https://podminky.urs.cz/item/CS_URS_2023_01/998767201" TargetMode="External" /><Relationship Id="rId83" Type="http://schemas.openxmlformats.org/officeDocument/2006/relationships/hyperlink" Target="https://podminky.urs.cz/item/CS_URS_2023_01/776201812" TargetMode="External" /><Relationship Id="rId84" Type="http://schemas.openxmlformats.org/officeDocument/2006/relationships/hyperlink" Target="https://podminky.urs.cz/item/CS_URS_2023_01/783317101" TargetMode="External" /><Relationship Id="rId85" Type="http://schemas.openxmlformats.org/officeDocument/2006/relationships/hyperlink" Target="https://podminky.urs.cz/item/CS_URS_2023_01/783306809" TargetMode="External" /><Relationship Id="rId86" Type="http://schemas.openxmlformats.org/officeDocument/2006/relationships/hyperlink" Target="https://podminky.urs.cz/item/CS_URS_2023_01/783317101" TargetMode="External" /><Relationship Id="rId87" Type="http://schemas.openxmlformats.org/officeDocument/2006/relationships/hyperlink" Target="https://podminky.urs.cz/item/CS_URS_2023_01/783314201" TargetMode="External" /><Relationship Id="rId88" Type="http://schemas.openxmlformats.org/officeDocument/2006/relationships/hyperlink" Target="https://podminky.urs.cz/item/CS_URS_2023_01/HZS1302" TargetMode="External" /><Relationship Id="rId8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631311135" TargetMode="External" /><Relationship Id="rId2" Type="http://schemas.openxmlformats.org/officeDocument/2006/relationships/hyperlink" Target="https://podminky.urs.cz/item/CS_URS_2023_01/631311135" TargetMode="External" /><Relationship Id="rId3" Type="http://schemas.openxmlformats.org/officeDocument/2006/relationships/hyperlink" Target="https://podminky.urs.cz/item/CS_URS_2023_01/631319013" TargetMode="External" /><Relationship Id="rId4" Type="http://schemas.openxmlformats.org/officeDocument/2006/relationships/hyperlink" Target="https://podminky.urs.cz/item/CS_URS_2023_01/612142001" TargetMode="External" /><Relationship Id="rId5" Type="http://schemas.openxmlformats.org/officeDocument/2006/relationships/hyperlink" Target="https://podminky.urs.cz/item/CS_URS_2023_01/612315416" TargetMode="External" /><Relationship Id="rId6" Type="http://schemas.openxmlformats.org/officeDocument/2006/relationships/hyperlink" Target="https://podminky.urs.cz/item/CS_URS_2023_01/612321141" TargetMode="External" /><Relationship Id="rId7" Type="http://schemas.openxmlformats.org/officeDocument/2006/relationships/hyperlink" Target="https://podminky.urs.cz/item/CS_URS_2023_01/631311115" TargetMode="External" /><Relationship Id="rId8" Type="http://schemas.openxmlformats.org/officeDocument/2006/relationships/hyperlink" Target="https://podminky.urs.cz/item/CS_URS_2023_01/631362021" TargetMode="External" /><Relationship Id="rId9" Type="http://schemas.openxmlformats.org/officeDocument/2006/relationships/hyperlink" Target="https://podminky.urs.cz/item/CS_URS_2023_01/632451109" TargetMode="External" /><Relationship Id="rId10" Type="http://schemas.openxmlformats.org/officeDocument/2006/relationships/hyperlink" Target="https://podminky.urs.cz/item/CS_URS_2023_01/952901221" TargetMode="External" /><Relationship Id="rId11" Type="http://schemas.openxmlformats.org/officeDocument/2006/relationships/hyperlink" Target="https://podminky.urs.cz/item/CS_URS_2023_01/953943211" TargetMode="External" /><Relationship Id="rId12" Type="http://schemas.openxmlformats.org/officeDocument/2006/relationships/hyperlink" Target="https://podminky.urs.cz/item/CS_URS_2023_01/725211601" TargetMode="External" /><Relationship Id="rId13" Type="http://schemas.openxmlformats.org/officeDocument/2006/relationships/hyperlink" Target="https://podminky.urs.cz/item/CS_URS_2023_01/763121521" TargetMode="External" /><Relationship Id="rId14" Type="http://schemas.openxmlformats.org/officeDocument/2006/relationships/hyperlink" Target="https://podminky.urs.cz/item/CS_URS_2023_01/763164516" TargetMode="External" /><Relationship Id="rId15" Type="http://schemas.openxmlformats.org/officeDocument/2006/relationships/hyperlink" Target="https://podminky.urs.cz/item/CS_URS_2023_01/998763301" TargetMode="External" /><Relationship Id="rId16" Type="http://schemas.openxmlformats.org/officeDocument/2006/relationships/hyperlink" Target="https://podminky.urs.cz/item/CS_URS_2023_01/766660001" TargetMode="External" /><Relationship Id="rId17" Type="http://schemas.openxmlformats.org/officeDocument/2006/relationships/hyperlink" Target="https://podminky.urs.cz/item/CS_URS_2023_01/766660002" TargetMode="External" /><Relationship Id="rId18" Type="http://schemas.openxmlformats.org/officeDocument/2006/relationships/hyperlink" Target="https://podminky.urs.cz/item/CS_URS_2023_01/766660021" TargetMode="External" /><Relationship Id="rId19" Type="http://schemas.openxmlformats.org/officeDocument/2006/relationships/hyperlink" Target="https://podminky.urs.cz/item/CS_URS_2023_01/766660022" TargetMode="External" /><Relationship Id="rId20" Type="http://schemas.openxmlformats.org/officeDocument/2006/relationships/hyperlink" Target="https://podminky.urs.cz/item/CS_URS_2023_01/766691914" TargetMode="External" /><Relationship Id="rId21" Type="http://schemas.openxmlformats.org/officeDocument/2006/relationships/hyperlink" Target="https://podminky.urs.cz/item/CS_URS_2023_01/766691915" TargetMode="External" /><Relationship Id="rId22" Type="http://schemas.openxmlformats.org/officeDocument/2006/relationships/hyperlink" Target="https://podminky.urs.cz/item/CS_URS_2023_01/777111123" TargetMode="External" /><Relationship Id="rId23" Type="http://schemas.openxmlformats.org/officeDocument/2006/relationships/hyperlink" Target="https://podminky.urs.cz/item/CS_URS_2023_01/777131111" TargetMode="External" /><Relationship Id="rId24" Type="http://schemas.openxmlformats.org/officeDocument/2006/relationships/hyperlink" Target="https://podminky.urs.cz/item/CS_URS_2023_01/777511125" TargetMode="External" /><Relationship Id="rId25" Type="http://schemas.openxmlformats.org/officeDocument/2006/relationships/hyperlink" Target="https://podminky.urs.cz/item/CS_URS_2023_01/777611121" TargetMode="External" /><Relationship Id="rId26" Type="http://schemas.openxmlformats.org/officeDocument/2006/relationships/hyperlink" Target="https://podminky.urs.cz/item/CS_URS_2023_01/998777201" TargetMode="External" /><Relationship Id="rId27" Type="http://schemas.openxmlformats.org/officeDocument/2006/relationships/hyperlink" Target="https://podminky.urs.cz/item/CS_URS_2023_01/781151031" TargetMode="External" /><Relationship Id="rId28" Type="http://schemas.openxmlformats.org/officeDocument/2006/relationships/hyperlink" Target="https://podminky.urs.cz/item/CS_URS_2023_01/781471810" TargetMode="External" /><Relationship Id="rId29" Type="http://schemas.openxmlformats.org/officeDocument/2006/relationships/hyperlink" Target="https://podminky.urs.cz/item/CS_URS_2023_01/781473111" TargetMode="External" /><Relationship Id="rId30" Type="http://schemas.openxmlformats.org/officeDocument/2006/relationships/hyperlink" Target="https://podminky.urs.cz/item/CS_URS_2023_01/781774112" TargetMode="External" /><Relationship Id="rId31" Type="http://schemas.openxmlformats.org/officeDocument/2006/relationships/hyperlink" Target="https://podminky.urs.cz/item/CS_URS_2023_01/998781201" TargetMode="External" /><Relationship Id="rId32" Type="http://schemas.openxmlformats.org/officeDocument/2006/relationships/hyperlink" Target="https://podminky.urs.cz/item/CS_URS_2023_01/784181101" TargetMode="External" /><Relationship Id="rId33" Type="http://schemas.openxmlformats.org/officeDocument/2006/relationships/hyperlink" Target="https://podminky.urs.cz/item/CS_URS_2023_01/784211101" TargetMode="External" /><Relationship Id="rId3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32212131" TargetMode="External" /><Relationship Id="rId2" Type="http://schemas.openxmlformats.org/officeDocument/2006/relationships/hyperlink" Target="https://podminky.urs.cz/item/CS_URS_2023_01/174111101" TargetMode="External" /><Relationship Id="rId3" Type="http://schemas.openxmlformats.org/officeDocument/2006/relationships/hyperlink" Target="https://podminky.urs.cz/item/CS_URS_2023_01/711112011" TargetMode="External" /><Relationship Id="rId4" Type="http://schemas.openxmlformats.org/officeDocument/2006/relationships/hyperlink" Target="https://podminky.urs.cz/item/CS_URS_2023_01/998711101" TargetMode="External" /><Relationship Id="rId5" Type="http://schemas.openxmlformats.org/officeDocument/2006/relationships/hyperlink" Target="https://podminky.urs.cz/item/CS_URS_2023_01/741110001" TargetMode="External" /><Relationship Id="rId6" Type="http://schemas.openxmlformats.org/officeDocument/2006/relationships/hyperlink" Target="https://podminky.urs.cz/item/CS_URS_2023_01/741110002" TargetMode="External" /><Relationship Id="rId7" Type="http://schemas.openxmlformats.org/officeDocument/2006/relationships/hyperlink" Target="https://podminky.urs.cz/item/CS_URS_2023_01/741110003" TargetMode="External" /><Relationship Id="rId8" Type="http://schemas.openxmlformats.org/officeDocument/2006/relationships/hyperlink" Target="https://podminky.urs.cz/item/CS_URS_2023_01/741110041" TargetMode="External" /><Relationship Id="rId9" Type="http://schemas.openxmlformats.org/officeDocument/2006/relationships/hyperlink" Target="https://podminky.urs.cz/item/CS_URS_2023_01/741110042" TargetMode="External" /><Relationship Id="rId10" Type="http://schemas.openxmlformats.org/officeDocument/2006/relationships/hyperlink" Target="https://podminky.urs.cz/item/CS_URS_2023_01/741110043" TargetMode="External" /><Relationship Id="rId11" Type="http://schemas.openxmlformats.org/officeDocument/2006/relationships/hyperlink" Target="https://podminky.urs.cz/item/CS_URS_2023_01/741120103" TargetMode="External" /><Relationship Id="rId12" Type="http://schemas.openxmlformats.org/officeDocument/2006/relationships/hyperlink" Target="https://podminky.urs.cz/item/CS_URS_2023_01/741120201" TargetMode="External" /><Relationship Id="rId13" Type="http://schemas.openxmlformats.org/officeDocument/2006/relationships/hyperlink" Target="https://podminky.urs.cz/item/CS_URS_2023_01/741122122" TargetMode="External" /><Relationship Id="rId14" Type="http://schemas.openxmlformats.org/officeDocument/2006/relationships/hyperlink" Target="https://podminky.urs.cz/item/CS_URS_2023_01/741122137" TargetMode="External" /><Relationship Id="rId15" Type="http://schemas.openxmlformats.org/officeDocument/2006/relationships/hyperlink" Target="https://podminky.urs.cz/item/CS_URS_2023_01/741122142" TargetMode="External" /><Relationship Id="rId16" Type="http://schemas.openxmlformats.org/officeDocument/2006/relationships/hyperlink" Target="https://podminky.urs.cz/item/CS_URS_2023_01/741122143" TargetMode="External" /><Relationship Id="rId17" Type="http://schemas.openxmlformats.org/officeDocument/2006/relationships/hyperlink" Target="https://podminky.urs.cz/item/CS_URS_2023_01/741122144" TargetMode="External" /><Relationship Id="rId18" Type="http://schemas.openxmlformats.org/officeDocument/2006/relationships/hyperlink" Target="https://podminky.urs.cz/item/CS_URS_2023_01/741122211" TargetMode="External" /><Relationship Id="rId19" Type="http://schemas.openxmlformats.org/officeDocument/2006/relationships/hyperlink" Target="https://podminky.urs.cz/item/CS_URS_2023_01/741122234" TargetMode="External" /><Relationship Id="rId20" Type="http://schemas.openxmlformats.org/officeDocument/2006/relationships/hyperlink" Target="https://podminky.urs.cz/item/CS_URS_2023_01/741310001" TargetMode="External" /><Relationship Id="rId21" Type="http://schemas.openxmlformats.org/officeDocument/2006/relationships/hyperlink" Target="https://podminky.urs.cz/item/CS_URS_2023_01/741310001" TargetMode="External" /><Relationship Id="rId22" Type="http://schemas.openxmlformats.org/officeDocument/2006/relationships/hyperlink" Target="https://podminky.urs.cz/item/CS_URS_2023_01/741310021" TargetMode="External" /><Relationship Id="rId23" Type="http://schemas.openxmlformats.org/officeDocument/2006/relationships/hyperlink" Target="https://podminky.urs.cz/item/CS_URS_2023_01/741310022" TargetMode="External" /><Relationship Id="rId24" Type="http://schemas.openxmlformats.org/officeDocument/2006/relationships/hyperlink" Target="https://podminky.urs.cz/item/CS_URS_2023_01/741310025" TargetMode="External" /><Relationship Id="rId25" Type="http://schemas.openxmlformats.org/officeDocument/2006/relationships/hyperlink" Target="https://podminky.urs.cz/item/CS_URS_2023_01/741310402" TargetMode="External" /><Relationship Id="rId26" Type="http://schemas.openxmlformats.org/officeDocument/2006/relationships/hyperlink" Target="https://podminky.urs.cz/item/CS_URS_2023_01/741313131" TargetMode="External" /><Relationship Id="rId27" Type="http://schemas.openxmlformats.org/officeDocument/2006/relationships/hyperlink" Target="https://podminky.urs.cz/item/CS_URS_2023_01/741313141" TargetMode="External" /><Relationship Id="rId28" Type="http://schemas.openxmlformats.org/officeDocument/2006/relationships/hyperlink" Target="https://podminky.urs.cz/item/CS_URS_2023_01/741371031" TargetMode="External" /><Relationship Id="rId29" Type="http://schemas.openxmlformats.org/officeDocument/2006/relationships/hyperlink" Target="https://podminky.urs.cz/item/CS_URS_2023_01/741371102" TargetMode="External" /><Relationship Id="rId30" Type="http://schemas.openxmlformats.org/officeDocument/2006/relationships/hyperlink" Target="https://podminky.urs.cz/item/CS_URS_2023_01/741371141" TargetMode="External" /><Relationship Id="rId31" Type="http://schemas.openxmlformats.org/officeDocument/2006/relationships/hyperlink" Target="https://podminky.urs.cz/item/CS_URS_2023_01/741372013" TargetMode="External" /><Relationship Id="rId32" Type="http://schemas.openxmlformats.org/officeDocument/2006/relationships/hyperlink" Target="https://podminky.urs.cz/item/CS_URS_2023_01/741410022" TargetMode="External" /><Relationship Id="rId33" Type="http://schemas.openxmlformats.org/officeDocument/2006/relationships/hyperlink" Target="https://podminky.urs.cz/item/CS_URS_2023_01/741410042" TargetMode="External" /><Relationship Id="rId34" Type="http://schemas.openxmlformats.org/officeDocument/2006/relationships/hyperlink" Target="https://podminky.urs.cz/item/CS_URS_2023_01/741420001" TargetMode="External" /><Relationship Id="rId35" Type="http://schemas.openxmlformats.org/officeDocument/2006/relationships/hyperlink" Target="https://podminky.urs.cz/item/CS_URS_2023_01/741420022" TargetMode="External" /><Relationship Id="rId36" Type="http://schemas.openxmlformats.org/officeDocument/2006/relationships/hyperlink" Target="https://podminky.urs.cz/item/CS_URS_2023_01/741420051" TargetMode="External" /><Relationship Id="rId37" Type="http://schemas.openxmlformats.org/officeDocument/2006/relationships/hyperlink" Target="https://podminky.urs.cz/item/CS_URS_2023_01/741420101" TargetMode="External" /><Relationship Id="rId38" Type="http://schemas.openxmlformats.org/officeDocument/2006/relationships/hyperlink" Target="https://podminky.urs.cz/item/CS_URS_2023_01/741430005" TargetMode="External" /><Relationship Id="rId39" Type="http://schemas.openxmlformats.org/officeDocument/2006/relationships/hyperlink" Target="https://podminky.urs.cz/item/CS_URS_2023_01/741810003" TargetMode="External" /><Relationship Id="rId40" Type="http://schemas.openxmlformats.org/officeDocument/2006/relationships/hyperlink" Target="https://podminky.urs.cz/item/CS_URS_2023_01/741810011" TargetMode="External" /><Relationship Id="rId41" Type="http://schemas.openxmlformats.org/officeDocument/2006/relationships/hyperlink" Target="https://podminky.urs.cz/item/CS_URS_2023_01/741910414" TargetMode="External" /><Relationship Id="rId42" Type="http://schemas.openxmlformats.org/officeDocument/2006/relationships/hyperlink" Target="https://podminky.urs.cz/item/CS_URS_2023_01/998741101" TargetMode="External" /><Relationship Id="rId43" Type="http://schemas.openxmlformats.org/officeDocument/2006/relationships/hyperlink" Target="https://podminky.urs.cz/item/CS_URS_2023_01/742121001" TargetMode="External" /><Relationship Id="rId44" Type="http://schemas.openxmlformats.org/officeDocument/2006/relationships/hyperlink" Target="https://podminky.urs.cz/item/CS_URS_2023_01/742220002" TargetMode="External" /><Relationship Id="rId45" Type="http://schemas.openxmlformats.org/officeDocument/2006/relationships/hyperlink" Target="https://podminky.urs.cz/item/CS_URS_2023_01/742220141" TargetMode="External" /><Relationship Id="rId46" Type="http://schemas.openxmlformats.org/officeDocument/2006/relationships/hyperlink" Target="https://podminky.urs.cz/item/CS_URS_2023_01/742220232" TargetMode="External" /><Relationship Id="rId47" Type="http://schemas.openxmlformats.org/officeDocument/2006/relationships/hyperlink" Target="https://podminky.urs.cz/item/CS_URS_2023_01/742220255.1" TargetMode="External" /><Relationship Id="rId48" Type="http://schemas.openxmlformats.org/officeDocument/2006/relationships/hyperlink" Target="https://podminky.urs.cz/item/CS_URS_2023_01/742330001" TargetMode="External" /><Relationship Id="rId49" Type="http://schemas.openxmlformats.org/officeDocument/2006/relationships/hyperlink" Target="https://podminky.urs.cz/item/CS_URS_2023_01/742330041" TargetMode="External" /><Relationship Id="rId50" Type="http://schemas.openxmlformats.org/officeDocument/2006/relationships/hyperlink" Target="https://podminky.urs.cz/item/CS_URS_2023_01/998742101" TargetMode="External" /><Relationship Id="rId51" Type="http://schemas.openxmlformats.org/officeDocument/2006/relationships/hyperlink" Target="https://podminky.urs.cz/item/CS_URS_2023_01/HZS2222.1" TargetMode="External" /><Relationship Id="rId5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979084413R00" TargetMode="External" /><Relationship Id="rId2" Type="http://schemas.openxmlformats.org/officeDocument/2006/relationships/hyperlink" Target="https://podminky.urs.cz/item/CS_URS_2023_01/997013631" TargetMode="External" /><Relationship Id="rId3" Type="http://schemas.openxmlformats.org/officeDocument/2006/relationships/hyperlink" Target="https://podminky.urs.cz/item/CS_URS_2023_01/997013814" TargetMode="External" /><Relationship Id="rId4" Type="http://schemas.openxmlformats.org/officeDocument/2006/relationships/hyperlink" Target="https://podminky.urs.cz/item/CS_URS_2023_01/713463121R0" TargetMode="External" /><Relationship Id="rId5" Type="http://schemas.openxmlformats.org/officeDocument/2006/relationships/hyperlink" Target="https://podminky.urs.cz/item/CS_URS_2023_01/998713201R00" TargetMode="External" /><Relationship Id="rId6" Type="http://schemas.openxmlformats.org/officeDocument/2006/relationships/hyperlink" Target="https://podminky.urs.cz/item/CS_URS_2023_01/733113113R00" TargetMode="External" /><Relationship Id="rId7" Type="http://schemas.openxmlformats.org/officeDocument/2006/relationships/hyperlink" Target="https://podminky.urs.cz/item/CS_URS_2023_01/733191112R00" TargetMode="External" /><Relationship Id="rId8" Type="http://schemas.openxmlformats.org/officeDocument/2006/relationships/hyperlink" Target="https://podminky.urs.cz/item/CS_URS_2023_01/733222302" TargetMode="External" /><Relationship Id="rId9" Type="http://schemas.openxmlformats.org/officeDocument/2006/relationships/hyperlink" Target="https://podminky.urs.cz/item/CS_URS_2023_01/733222303" TargetMode="External" /><Relationship Id="rId10" Type="http://schemas.openxmlformats.org/officeDocument/2006/relationships/hyperlink" Target="https://podminky.urs.cz/item/CS_URS_2023_01/733222304" TargetMode="External" /><Relationship Id="rId11" Type="http://schemas.openxmlformats.org/officeDocument/2006/relationships/hyperlink" Target="https://podminky.urs.cz/item/CS_URS_2023_01/733223304" TargetMode="External" /><Relationship Id="rId12" Type="http://schemas.openxmlformats.org/officeDocument/2006/relationships/hyperlink" Target="https://podminky.urs.cz/item/CS_URS_2023_01/733223305" TargetMode="External" /><Relationship Id="rId13" Type="http://schemas.openxmlformats.org/officeDocument/2006/relationships/hyperlink" Target="https://podminky.urs.cz/item/CS_URS_2023_01/998733201R00" TargetMode="External" /><Relationship Id="rId14" Type="http://schemas.openxmlformats.org/officeDocument/2006/relationships/hyperlink" Target="https://podminky.urs.cz/item/CS_URS_2023_01/734209103R00" TargetMode="External" /><Relationship Id="rId15" Type="http://schemas.openxmlformats.org/officeDocument/2006/relationships/hyperlink" Target="https://podminky.urs.cz/item/CS_URS_2023_01/734209115R00" TargetMode="External" /><Relationship Id="rId16" Type="http://schemas.openxmlformats.org/officeDocument/2006/relationships/hyperlink" Target="https://podminky.urs.cz/item/CS_URS_2023_01/734209104R00" TargetMode="External" /><Relationship Id="rId17" Type="http://schemas.openxmlformats.org/officeDocument/2006/relationships/hyperlink" Target="https://podminky.urs.cz/item/CS_URS_2023_01/734209105R00" TargetMode="External" /><Relationship Id="rId18" Type="http://schemas.openxmlformats.org/officeDocument/2006/relationships/hyperlink" Target="https://podminky.urs.cz/item/CS_URS_2023_01/734209103R01" TargetMode="External" /><Relationship Id="rId19" Type="http://schemas.openxmlformats.org/officeDocument/2006/relationships/hyperlink" Target="https://podminky.urs.cz/item/CS_URS_2023_01/734292723" TargetMode="External" /><Relationship Id="rId20" Type="http://schemas.openxmlformats.org/officeDocument/2006/relationships/hyperlink" Target="https://podminky.urs.cz/item/CS_URS_2023_01/734419111R00" TargetMode="External" /><Relationship Id="rId21" Type="http://schemas.openxmlformats.org/officeDocument/2006/relationships/hyperlink" Target="https://podminky.urs.cz/item/CS_URS_2023_01/734209102RT2" TargetMode="External" /><Relationship Id="rId22" Type="http://schemas.openxmlformats.org/officeDocument/2006/relationships/hyperlink" Target="https://podminky.urs.cz/item/CS_URS_2023_01/734209113R00" TargetMode="External" /><Relationship Id="rId23" Type="http://schemas.openxmlformats.org/officeDocument/2006/relationships/hyperlink" Target="https://podminky.urs.cz/item/CS_URS_2023_01/998734201R00" TargetMode="External" /><Relationship Id="rId24" Type="http://schemas.openxmlformats.org/officeDocument/2006/relationships/hyperlink" Target="https://podminky.urs.cz/item/CS_URS_2023_01/735000912R00" TargetMode="External" /><Relationship Id="rId25" Type="http://schemas.openxmlformats.org/officeDocument/2006/relationships/hyperlink" Target="https://podminky.urs.cz/item/CS_URS_2023_01/735151472" TargetMode="External" /><Relationship Id="rId26" Type="http://schemas.openxmlformats.org/officeDocument/2006/relationships/hyperlink" Target="https://podminky.urs.cz/item/CS_URS_2023_01/735151474" TargetMode="External" /><Relationship Id="rId27" Type="http://schemas.openxmlformats.org/officeDocument/2006/relationships/hyperlink" Target="https://podminky.urs.cz/item/CS_URS_2023_01/735151475" TargetMode="External" /><Relationship Id="rId28" Type="http://schemas.openxmlformats.org/officeDocument/2006/relationships/hyperlink" Target="https://podminky.urs.cz/item/CS_URS_2023_01/735151476" TargetMode="External" /><Relationship Id="rId29" Type="http://schemas.openxmlformats.org/officeDocument/2006/relationships/hyperlink" Target="https://podminky.urs.cz/item/CS_URS_2023_01/735151477" TargetMode="External" /><Relationship Id="rId30" Type="http://schemas.openxmlformats.org/officeDocument/2006/relationships/hyperlink" Target="https://podminky.urs.cz/item/CS_URS_2023_01/735151478" TargetMode="External" /><Relationship Id="rId31" Type="http://schemas.openxmlformats.org/officeDocument/2006/relationships/hyperlink" Target="https://podminky.urs.cz/item/CS_URS_2023_01/735151479" TargetMode="External" /><Relationship Id="rId32" Type="http://schemas.openxmlformats.org/officeDocument/2006/relationships/hyperlink" Target="https://podminky.urs.cz/item/CS_URS_2023_01/735151480" TargetMode="External" /><Relationship Id="rId33" Type="http://schemas.openxmlformats.org/officeDocument/2006/relationships/hyperlink" Target="https://podminky.urs.cz/item/CS_URS_2023_01/735151481" TargetMode="External" /><Relationship Id="rId34" Type="http://schemas.openxmlformats.org/officeDocument/2006/relationships/hyperlink" Target="https://podminky.urs.cz/item/CS_URS_2023_01/735151483" TargetMode="External" /><Relationship Id="rId35" Type="http://schemas.openxmlformats.org/officeDocument/2006/relationships/hyperlink" Target="https://podminky.urs.cz/item/CS_URS_2023_01/735151495" TargetMode="External" /><Relationship Id="rId36" Type="http://schemas.openxmlformats.org/officeDocument/2006/relationships/hyperlink" Target="https://podminky.urs.cz/item/CS_URS_2023_01/735151499" TargetMode="External" /><Relationship Id="rId37" Type="http://schemas.openxmlformats.org/officeDocument/2006/relationships/hyperlink" Target="https://podminky.urs.cz/item/CS_URS_2023_01/735151577" TargetMode="External" /><Relationship Id="rId38" Type="http://schemas.openxmlformats.org/officeDocument/2006/relationships/hyperlink" Target="https://podminky.urs.cz/item/CS_URS_2023_01/735151580" TargetMode="External" /><Relationship Id="rId39" Type="http://schemas.openxmlformats.org/officeDocument/2006/relationships/hyperlink" Target="https://podminky.urs.cz/item/CS_URS_2023_01/735151581" TargetMode="External" /><Relationship Id="rId40" Type="http://schemas.openxmlformats.org/officeDocument/2006/relationships/hyperlink" Target="https://podminky.urs.cz/item/CS_URS_2023_01/735151583" TargetMode="External" /><Relationship Id="rId41" Type="http://schemas.openxmlformats.org/officeDocument/2006/relationships/hyperlink" Target="https://podminky.urs.cz/item/CS_URS_2023_01/735151600" TargetMode="External" /><Relationship Id="rId42" Type="http://schemas.openxmlformats.org/officeDocument/2006/relationships/hyperlink" Target="https://podminky.urs.cz/item/CS_URS_2023_01/735159110R00" TargetMode="External" /><Relationship Id="rId43" Type="http://schemas.openxmlformats.org/officeDocument/2006/relationships/hyperlink" Target="https://podminky.urs.cz/item/CS_URS_2023_01/735159210R00" TargetMode="External" /><Relationship Id="rId44" Type="http://schemas.openxmlformats.org/officeDocument/2006/relationships/hyperlink" Target="https://podminky.urs.cz/item/CS_URS_2023_01/735159220R00" TargetMode="External" /><Relationship Id="rId45" Type="http://schemas.openxmlformats.org/officeDocument/2006/relationships/hyperlink" Target="https://podminky.urs.cz/item/CS_URS_2023_01/735159230R00" TargetMode="External" /><Relationship Id="rId46" Type="http://schemas.openxmlformats.org/officeDocument/2006/relationships/hyperlink" Target="https://podminky.urs.cz/item/CS_URS_2023_01/735159240R00" TargetMode="External" /><Relationship Id="rId47" Type="http://schemas.openxmlformats.org/officeDocument/2006/relationships/hyperlink" Target="https://podminky.urs.cz/item/CS_URS_2023_01/735191910R00" TargetMode="External" /><Relationship Id="rId48" Type="http://schemas.openxmlformats.org/officeDocument/2006/relationships/hyperlink" Target="https://podminky.urs.cz/item/CS_URS_2023_01/998735201R00" TargetMode="External" /><Relationship Id="rId49" Type="http://schemas.openxmlformats.org/officeDocument/2006/relationships/hyperlink" Target="https://podminky.urs.cz/item/CS_URS_2023_01/767995114" TargetMode="External" /><Relationship Id="rId50" Type="http://schemas.openxmlformats.org/officeDocument/2006/relationships/hyperlink" Target="https://podminky.urs.cz/item/CS_URS_2023_01/998767201R00" TargetMode="External" /><Relationship Id="rId5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751122094" TargetMode="External" /><Relationship Id="rId2" Type="http://schemas.openxmlformats.org/officeDocument/2006/relationships/hyperlink" Target="https://podminky.urs.cz/item/CS_URS_2023_01/751514711" TargetMode="External" /><Relationship Id="rId3" Type="http://schemas.openxmlformats.org/officeDocument/2006/relationships/hyperlink" Target="https://podminky.urs.cz/item/CS_URS_2023_01/751514413" TargetMode="External" /><Relationship Id="rId4" Type="http://schemas.openxmlformats.org/officeDocument/2006/relationships/hyperlink" Target="https://podminky.urs.cz/item/CS_URS_2023_01/751344114" TargetMode="External" /><Relationship Id="rId5" Type="http://schemas.openxmlformats.org/officeDocument/2006/relationships/hyperlink" Target="https://podminky.urs.cz/item/CS_URS_2023_01/751311091" TargetMode="External" /><Relationship Id="rId6" Type="http://schemas.openxmlformats.org/officeDocument/2006/relationships/hyperlink" Target="https://podminky.urs.cz/item/CS_URS_2023_01/751510044" TargetMode="External" /><Relationship Id="rId7" Type="http://schemas.openxmlformats.org/officeDocument/2006/relationships/hyperlink" Target="https://podminky.urs.cz/item/CS_URS_2023_01/751398052" TargetMode="External" /><Relationship Id="rId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751122094" TargetMode="External" /><Relationship Id="rId2" Type="http://schemas.openxmlformats.org/officeDocument/2006/relationships/hyperlink" Target="https://podminky.urs.cz/item/CS_URS_2023_01/751514711" TargetMode="External" /><Relationship Id="rId3" Type="http://schemas.openxmlformats.org/officeDocument/2006/relationships/hyperlink" Target="https://podminky.urs.cz/item/CS_URS_2023_01/751514413" TargetMode="External" /><Relationship Id="rId4" Type="http://schemas.openxmlformats.org/officeDocument/2006/relationships/hyperlink" Target="https://podminky.urs.cz/item/CS_URS_2023_01/751344114" TargetMode="External" /><Relationship Id="rId5" Type="http://schemas.openxmlformats.org/officeDocument/2006/relationships/hyperlink" Target="https://podminky.urs.cz/item/CS_URS_2023_01/751311091" TargetMode="External" /><Relationship Id="rId6" Type="http://schemas.openxmlformats.org/officeDocument/2006/relationships/hyperlink" Target="https://podminky.urs.cz/item/CS_URS_2023_01/751510044" TargetMode="External" /><Relationship Id="rId7" Type="http://schemas.openxmlformats.org/officeDocument/2006/relationships/hyperlink" Target="https://podminky.urs.cz/item/CS_URS_2023_01/751398852" TargetMode="External" /><Relationship Id="rId8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11311" TargetMode="External" /><Relationship Id="rId2" Type="http://schemas.openxmlformats.org/officeDocument/2006/relationships/hyperlink" Target="https://podminky.urs.cz/item/CS_URS_2023_01/311231156" TargetMode="External" /><Relationship Id="rId3" Type="http://schemas.openxmlformats.org/officeDocument/2006/relationships/hyperlink" Target="https://podminky.urs.cz/item/CS_URS_2023_01/348101130" TargetMode="External" /><Relationship Id="rId4" Type="http://schemas.openxmlformats.org/officeDocument/2006/relationships/hyperlink" Target="https://podminky.urs.cz/item/CS_URS_2023_01/34817114R" TargetMode="External" /><Relationship Id="rId5" Type="http://schemas.openxmlformats.org/officeDocument/2006/relationships/hyperlink" Target="https://podminky.urs.cz/item/CS_URS_2023_01/348262404" TargetMode="External" /><Relationship Id="rId6" Type="http://schemas.openxmlformats.org/officeDocument/2006/relationships/hyperlink" Target="https://podminky.urs.cz/item/CS_URS_2023_01/962032231" TargetMode="External" /><Relationship Id="rId7" Type="http://schemas.openxmlformats.org/officeDocument/2006/relationships/hyperlink" Target="https://podminky.urs.cz/item/CS_URS_2023_01/966071711" TargetMode="External" /><Relationship Id="rId8" Type="http://schemas.openxmlformats.org/officeDocument/2006/relationships/hyperlink" Target="https://podminky.urs.cz/item/CS_URS_2023_01/966071822" TargetMode="External" /><Relationship Id="rId9" Type="http://schemas.openxmlformats.org/officeDocument/2006/relationships/hyperlink" Target="https://podminky.urs.cz/item/CS_URS_2023_01/966073811" TargetMode="External" /><Relationship Id="rId10" Type="http://schemas.openxmlformats.org/officeDocument/2006/relationships/hyperlink" Target="https://podminky.urs.cz/item/CS_URS_2023_01/997013501" TargetMode="External" /><Relationship Id="rId11" Type="http://schemas.openxmlformats.org/officeDocument/2006/relationships/hyperlink" Target="https://podminky.urs.cz/item/CS_URS_2023_01/997013509" TargetMode="External" /><Relationship Id="rId12" Type="http://schemas.openxmlformats.org/officeDocument/2006/relationships/hyperlink" Target="https://podminky.urs.cz/item/CS_URS_2023_01/997013863" TargetMode="External" /><Relationship Id="rId13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23103000" TargetMode="External" /><Relationship Id="rId2" Type="http://schemas.openxmlformats.org/officeDocument/2006/relationships/hyperlink" Target="https://podminky.urs.cz/item/CS_URS_2023_01/013254000" TargetMode="External" /><Relationship Id="rId3" Type="http://schemas.openxmlformats.org/officeDocument/2006/relationships/hyperlink" Target="https://podminky.urs.cz/item/CS_URS_2023_01/030001000" TargetMode="External" /><Relationship Id="rId4" Type="http://schemas.openxmlformats.org/officeDocument/2006/relationships/hyperlink" Target="https://podminky.urs.cz/item/CS_URS_2023_01/035002000" TargetMode="External" /><Relationship Id="rId5" Type="http://schemas.openxmlformats.org/officeDocument/2006/relationships/hyperlink" Target="https://podminky.urs.cz/item/CS_URS_2023_01/043002000" TargetMode="External" /><Relationship Id="rId6" Type="http://schemas.openxmlformats.org/officeDocument/2006/relationships/hyperlink" Target="https://podminky.urs.cz/item/CS_URS_2023_01/044002000" TargetMode="External" /><Relationship Id="rId7" Type="http://schemas.openxmlformats.org/officeDocument/2006/relationships/hyperlink" Target="https://podminky.urs.cz/item/CS_URS_2023_01/071002000" TargetMode="External" /><Relationship Id="rId8" Type="http://schemas.openxmlformats.org/officeDocument/2006/relationships/hyperlink" Target="https://podminky.urs.cz/item/CS_URS_2023_01/045002000" TargetMode="External" /><Relationship Id="rId9" Type="http://schemas.openxmlformats.org/officeDocument/2006/relationships/hyperlink" Target="https://podminky.urs.cz/item/CS_URS_2023_01/090001000" TargetMode="External" /><Relationship Id="rId10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36</v>
      </c>
      <c r="AO17" s="24"/>
      <c r="AP17" s="24"/>
      <c r="AQ17" s="24"/>
      <c r="AR17" s="22"/>
      <c r="BE17" s="33"/>
      <c r="BS17" s="19" t="s">
        <v>37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40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41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42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43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44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45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46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47</v>
      </c>
      <c r="E29" s="49"/>
      <c r="F29" s="34" t="s">
        <v>48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49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50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51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52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53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54</v>
      </c>
      <c r="U35" s="56"/>
      <c r="V35" s="56"/>
      <c r="W35" s="56"/>
      <c r="X35" s="58" t="s">
        <v>55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56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05-23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Oprava PS Prostějov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Prostějov (733491)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15. 11. 2021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40.0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Správa železnic, st.org., Dlážděná 7, 110 00 Praha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SAGASTA s. r. o., Novodvorská 14, 142 00 Praha</v>
      </c>
      <c r="AN49" s="66"/>
      <c r="AO49" s="66"/>
      <c r="AP49" s="66"/>
      <c r="AQ49" s="42"/>
      <c r="AR49" s="46"/>
      <c r="AS49" s="76" t="s">
        <v>57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38</v>
      </c>
      <c r="AJ50" s="42"/>
      <c r="AK50" s="42"/>
      <c r="AL50" s="42"/>
      <c r="AM50" s="75" t="str">
        <f>IF(E20="","",E20)</f>
        <v>Ing. Gabriela Vyškovská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58</v>
      </c>
      <c r="D52" s="89"/>
      <c r="E52" s="89"/>
      <c r="F52" s="89"/>
      <c r="G52" s="89"/>
      <c r="H52" s="90"/>
      <c r="I52" s="91" t="s">
        <v>59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60</v>
      </c>
      <c r="AH52" s="89"/>
      <c r="AI52" s="89"/>
      <c r="AJ52" s="89"/>
      <c r="AK52" s="89"/>
      <c r="AL52" s="89"/>
      <c r="AM52" s="89"/>
      <c r="AN52" s="91" t="s">
        <v>61</v>
      </c>
      <c r="AO52" s="89"/>
      <c r="AP52" s="89"/>
      <c r="AQ52" s="93" t="s">
        <v>62</v>
      </c>
      <c r="AR52" s="46"/>
      <c r="AS52" s="94" t="s">
        <v>63</v>
      </c>
      <c r="AT52" s="95" t="s">
        <v>64</v>
      </c>
      <c r="AU52" s="95" t="s">
        <v>65</v>
      </c>
      <c r="AV52" s="95" t="s">
        <v>66</v>
      </c>
      <c r="AW52" s="95" t="s">
        <v>67</v>
      </c>
      <c r="AX52" s="95" t="s">
        <v>68</v>
      </c>
      <c r="AY52" s="95" t="s">
        <v>69</v>
      </c>
      <c r="AZ52" s="95" t="s">
        <v>70</v>
      </c>
      <c r="BA52" s="95" t="s">
        <v>71</v>
      </c>
      <c r="BB52" s="95" t="s">
        <v>72</v>
      </c>
      <c r="BC52" s="95" t="s">
        <v>73</v>
      </c>
      <c r="BD52" s="96" t="s">
        <v>74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75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ROUND(AG55+AG57+AG64,2)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ROUND(AS55+AS57+AS64,2)</f>
        <v>0</v>
      </c>
      <c r="AT54" s="108">
        <f>ROUND(SUM(AV54:AW54),2)</f>
        <v>0</v>
      </c>
      <c r="AU54" s="109">
        <f>ROUND(AU55+AU57+AU64,5)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ROUND(AZ55+AZ57+AZ64,2)</f>
        <v>0</v>
      </c>
      <c r="BA54" s="108">
        <f>ROUND(BA55+BA57+BA64,2)</f>
        <v>0</v>
      </c>
      <c r="BB54" s="108">
        <f>ROUND(BB55+BB57+BB64,2)</f>
        <v>0</v>
      </c>
      <c r="BC54" s="108">
        <f>ROUND(BC55+BC57+BC64,2)</f>
        <v>0</v>
      </c>
      <c r="BD54" s="110">
        <f>ROUND(BD55+BD57+BD64,2)</f>
        <v>0</v>
      </c>
      <c r="BE54" s="6"/>
      <c r="BS54" s="111" t="s">
        <v>76</v>
      </c>
      <c r="BT54" s="111" t="s">
        <v>77</v>
      </c>
      <c r="BU54" s="112" t="s">
        <v>78</v>
      </c>
      <c r="BV54" s="111" t="s">
        <v>79</v>
      </c>
      <c r="BW54" s="111" t="s">
        <v>5</v>
      </c>
      <c r="BX54" s="111" t="s">
        <v>80</v>
      </c>
      <c r="CL54" s="111" t="s">
        <v>19</v>
      </c>
    </row>
    <row r="55" s="7" customFormat="1" ht="16.5" customHeight="1">
      <c r="A55" s="7"/>
      <c r="B55" s="113"/>
      <c r="C55" s="114"/>
      <c r="D55" s="115" t="s">
        <v>81</v>
      </c>
      <c r="E55" s="115"/>
      <c r="F55" s="115"/>
      <c r="G55" s="115"/>
      <c r="H55" s="115"/>
      <c r="I55" s="116"/>
      <c r="J55" s="115" t="s">
        <v>82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ROUND(AG56,2)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83</v>
      </c>
      <c r="AR55" s="120"/>
      <c r="AS55" s="121">
        <f>ROUND(AS56,2)</f>
        <v>0</v>
      </c>
      <c r="AT55" s="122">
        <f>ROUND(SUM(AV55:AW55),2)</f>
        <v>0</v>
      </c>
      <c r="AU55" s="123">
        <f>ROUND(AU56,5)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ROUND(AZ56,2)</f>
        <v>0</v>
      </c>
      <c r="BA55" s="122">
        <f>ROUND(BA56,2)</f>
        <v>0</v>
      </c>
      <c r="BB55" s="122">
        <f>ROUND(BB56,2)</f>
        <v>0</v>
      </c>
      <c r="BC55" s="122">
        <f>ROUND(BC56,2)</f>
        <v>0</v>
      </c>
      <c r="BD55" s="124">
        <f>ROUND(BD56,2)</f>
        <v>0</v>
      </c>
      <c r="BE55" s="7"/>
      <c r="BS55" s="125" t="s">
        <v>76</v>
      </c>
      <c r="BT55" s="125" t="s">
        <v>81</v>
      </c>
      <c r="BU55" s="125" t="s">
        <v>78</v>
      </c>
      <c r="BV55" s="125" t="s">
        <v>79</v>
      </c>
      <c r="BW55" s="125" t="s">
        <v>84</v>
      </c>
      <c r="BX55" s="125" t="s">
        <v>5</v>
      </c>
      <c r="CL55" s="125" t="s">
        <v>19</v>
      </c>
      <c r="CM55" s="125" t="s">
        <v>85</v>
      </c>
    </row>
    <row r="56" s="4" customFormat="1" ht="16.5" customHeight="1">
      <c r="A56" s="126" t="s">
        <v>86</v>
      </c>
      <c r="B56" s="65"/>
      <c r="C56" s="127"/>
      <c r="D56" s="127"/>
      <c r="E56" s="128" t="s">
        <v>87</v>
      </c>
      <c r="F56" s="128"/>
      <c r="G56" s="128"/>
      <c r="H56" s="128"/>
      <c r="I56" s="128"/>
      <c r="J56" s="127"/>
      <c r="K56" s="128" t="s">
        <v>88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'01 - A - Stavební část'!J32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89</v>
      </c>
      <c r="AR56" s="67"/>
      <c r="AS56" s="131">
        <v>0</v>
      </c>
      <c r="AT56" s="132">
        <f>ROUND(SUM(AV56:AW56),2)</f>
        <v>0</v>
      </c>
      <c r="AU56" s="133">
        <f>'01 - A - Stavební část'!P108</f>
        <v>0</v>
      </c>
      <c r="AV56" s="132">
        <f>'01 - A - Stavební část'!J35</f>
        <v>0</v>
      </c>
      <c r="AW56" s="132">
        <f>'01 - A - Stavební část'!J36</f>
        <v>0</v>
      </c>
      <c r="AX56" s="132">
        <f>'01 - A - Stavební část'!J37</f>
        <v>0</v>
      </c>
      <c r="AY56" s="132">
        <f>'01 - A - Stavební část'!J38</f>
        <v>0</v>
      </c>
      <c r="AZ56" s="132">
        <f>'01 - A - Stavební část'!F35</f>
        <v>0</v>
      </c>
      <c r="BA56" s="132">
        <f>'01 - A - Stavební část'!F36</f>
        <v>0</v>
      </c>
      <c r="BB56" s="132">
        <f>'01 - A - Stavební část'!F37</f>
        <v>0</v>
      </c>
      <c r="BC56" s="132">
        <f>'01 - A - Stavební část'!F38</f>
        <v>0</v>
      </c>
      <c r="BD56" s="134">
        <f>'01 - A - Stavební část'!F39</f>
        <v>0</v>
      </c>
      <c r="BE56" s="4"/>
      <c r="BT56" s="135" t="s">
        <v>85</v>
      </c>
      <c r="BV56" s="135" t="s">
        <v>79</v>
      </c>
      <c r="BW56" s="135" t="s">
        <v>90</v>
      </c>
      <c r="BX56" s="135" t="s">
        <v>84</v>
      </c>
      <c r="CL56" s="135" t="s">
        <v>19</v>
      </c>
    </row>
    <row r="57" s="7" customFormat="1" ht="16.5" customHeight="1">
      <c r="A57" s="7"/>
      <c r="B57" s="113"/>
      <c r="C57" s="114"/>
      <c r="D57" s="115" t="s">
        <v>85</v>
      </c>
      <c r="E57" s="115"/>
      <c r="F57" s="115"/>
      <c r="G57" s="115"/>
      <c r="H57" s="115"/>
      <c r="I57" s="116"/>
      <c r="J57" s="115" t="s">
        <v>91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ROUND(SUM(AG58:AG63),2)</f>
        <v>0</v>
      </c>
      <c r="AH57" s="116"/>
      <c r="AI57" s="116"/>
      <c r="AJ57" s="116"/>
      <c r="AK57" s="116"/>
      <c r="AL57" s="116"/>
      <c r="AM57" s="116"/>
      <c r="AN57" s="118">
        <f>SUM(AG57,AT57)</f>
        <v>0</v>
      </c>
      <c r="AO57" s="116"/>
      <c r="AP57" s="116"/>
      <c r="AQ57" s="119" t="s">
        <v>83</v>
      </c>
      <c r="AR57" s="120"/>
      <c r="AS57" s="121">
        <f>ROUND(SUM(AS58:AS63),2)</f>
        <v>0</v>
      </c>
      <c r="AT57" s="122">
        <f>ROUND(SUM(AV57:AW57),2)</f>
        <v>0</v>
      </c>
      <c r="AU57" s="123">
        <f>ROUND(SUM(AU58:AU63),5)</f>
        <v>0</v>
      </c>
      <c r="AV57" s="122">
        <f>ROUND(AZ57*L29,2)</f>
        <v>0</v>
      </c>
      <c r="AW57" s="122">
        <f>ROUND(BA57*L30,2)</f>
        <v>0</v>
      </c>
      <c r="AX57" s="122">
        <f>ROUND(BB57*L29,2)</f>
        <v>0</v>
      </c>
      <c r="AY57" s="122">
        <f>ROUND(BC57*L30,2)</f>
        <v>0</v>
      </c>
      <c r="AZ57" s="122">
        <f>ROUND(SUM(AZ58:AZ63),2)</f>
        <v>0</v>
      </c>
      <c r="BA57" s="122">
        <f>ROUND(SUM(BA58:BA63),2)</f>
        <v>0</v>
      </c>
      <c r="BB57" s="122">
        <f>ROUND(SUM(BB58:BB63),2)</f>
        <v>0</v>
      </c>
      <c r="BC57" s="122">
        <f>ROUND(SUM(BC58:BC63),2)</f>
        <v>0</v>
      </c>
      <c r="BD57" s="124">
        <f>ROUND(SUM(BD58:BD63),2)</f>
        <v>0</v>
      </c>
      <c r="BE57" s="7"/>
      <c r="BS57" s="125" t="s">
        <v>76</v>
      </c>
      <c r="BT57" s="125" t="s">
        <v>81</v>
      </c>
      <c r="BU57" s="125" t="s">
        <v>78</v>
      </c>
      <c r="BV57" s="125" t="s">
        <v>79</v>
      </c>
      <c r="BW57" s="125" t="s">
        <v>92</v>
      </c>
      <c r="BX57" s="125" t="s">
        <v>5</v>
      </c>
      <c r="CL57" s="125" t="s">
        <v>19</v>
      </c>
      <c r="CM57" s="125" t="s">
        <v>85</v>
      </c>
    </row>
    <row r="58" s="4" customFormat="1" ht="16.5" customHeight="1">
      <c r="A58" s="126" t="s">
        <v>86</v>
      </c>
      <c r="B58" s="65"/>
      <c r="C58" s="127"/>
      <c r="D58" s="127"/>
      <c r="E58" s="128" t="s">
        <v>93</v>
      </c>
      <c r="F58" s="128"/>
      <c r="G58" s="128"/>
      <c r="H58" s="128"/>
      <c r="I58" s="128"/>
      <c r="J58" s="127"/>
      <c r="K58" s="128" t="s">
        <v>88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'01 B - Stavební část'!J32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89</v>
      </c>
      <c r="AR58" s="67"/>
      <c r="AS58" s="131">
        <v>0</v>
      </c>
      <c r="AT58" s="132">
        <f>ROUND(SUM(AV58:AW58),2)</f>
        <v>0</v>
      </c>
      <c r="AU58" s="133">
        <f>'01 B - Stavební část'!P97</f>
        <v>0</v>
      </c>
      <c r="AV58" s="132">
        <f>'01 B - Stavební část'!J35</f>
        <v>0</v>
      </c>
      <c r="AW58" s="132">
        <f>'01 B - Stavební část'!J36</f>
        <v>0</v>
      </c>
      <c r="AX58" s="132">
        <f>'01 B - Stavební část'!J37</f>
        <v>0</v>
      </c>
      <c r="AY58" s="132">
        <f>'01 B - Stavební část'!J38</f>
        <v>0</v>
      </c>
      <c r="AZ58" s="132">
        <f>'01 B - Stavební část'!F35</f>
        <v>0</v>
      </c>
      <c r="BA58" s="132">
        <f>'01 B - Stavební část'!F36</f>
        <v>0</v>
      </c>
      <c r="BB58" s="132">
        <f>'01 B - Stavební část'!F37</f>
        <v>0</v>
      </c>
      <c r="BC58" s="132">
        <f>'01 B - Stavební část'!F38</f>
        <v>0</v>
      </c>
      <c r="BD58" s="134">
        <f>'01 B - Stavební část'!F39</f>
        <v>0</v>
      </c>
      <c r="BE58" s="4"/>
      <c r="BT58" s="135" t="s">
        <v>85</v>
      </c>
      <c r="BV58" s="135" t="s">
        <v>79</v>
      </c>
      <c r="BW58" s="135" t="s">
        <v>94</v>
      </c>
      <c r="BX58" s="135" t="s">
        <v>92</v>
      </c>
      <c r="CL58" s="135" t="s">
        <v>19</v>
      </c>
    </row>
    <row r="59" s="4" customFormat="1" ht="16.5" customHeight="1">
      <c r="A59" s="126" t="s">
        <v>86</v>
      </c>
      <c r="B59" s="65"/>
      <c r="C59" s="127"/>
      <c r="D59" s="127"/>
      <c r="E59" s="128" t="s">
        <v>95</v>
      </c>
      <c r="F59" s="128"/>
      <c r="G59" s="128"/>
      <c r="H59" s="128"/>
      <c r="I59" s="128"/>
      <c r="J59" s="127"/>
      <c r="K59" s="128" t="s">
        <v>96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'03 - Elektroinstalace'!J32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89</v>
      </c>
      <c r="AR59" s="67"/>
      <c r="AS59" s="131">
        <v>0</v>
      </c>
      <c r="AT59" s="132">
        <f>ROUND(SUM(AV59:AW59),2)</f>
        <v>0</v>
      </c>
      <c r="AU59" s="133">
        <f>'03 - Elektroinstalace'!P95</f>
        <v>0</v>
      </c>
      <c r="AV59" s="132">
        <f>'03 - Elektroinstalace'!J35</f>
        <v>0</v>
      </c>
      <c r="AW59" s="132">
        <f>'03 - Elektroinstalace'!J36</f>
        <v>0</v>
      </c>
      <c r="AX59" s="132">
        <f>'03 - Elektroinstalace'!J37</f>
        <v>0</v>
      </c>
      <c r="AY59" s="132">
        <f>'03 - Elektroinstalace'!J38</f>
        <v>0</v>
      </c>
      <c r="AZ59" s="132">
        <f>'03 - Elektroinstalace'!F35</f>
        <v>0</v>
      </c>
      <c r="BA59" s="132">
        <f>'03 - Elektroinstalace'!F36</f>
        <v>0</v>
      </c>
      <c r="BB59" s="132">
        <f>'03 - Elektroinstalace'!F37</f>
        <v>0</v>
      </c>
      <c r="BC59" s="132">
        <f>'03 - Elektroinstalace'!F38</f>
        <v>0</v>
      </c>
      <c r="BD59" s="134">
        <f>'03 - Elektroinstalace'!F39</f>
        <v>0</v>
      </c>
      <c r="BE59" s="4"/>
      <c r="BT59" s="135" t="s">
        <v>85</v>
      </c>
      <c r="BV59" s="135" t="s">
        <v>79</v>
      </c>
      <c r="BW59" s="135" t="s">
        <v>97</v>
      </c>
      <c r="BX59" s="135" t="s">
        <v>92</v>
      </c>
      <c r="CL59" s="135" t="s">
        <v>19</v>
      </c>
    </row>
    <row r="60" s="4" customFormat="1" ht="16.5" customHeight="1">
      <c r="A60" s="126" t="s">
        <v>86</v>
      </c>
      <c r="B60" s="65"/>
      <c r="C60" s="127"/>
      <c r="D60" s="127"/>
      <c r="E60" s="128" t="s">
        <v>98</v>
      </c>
      <c r="F60" s="128"/>
      <c r="G60" s="128"/>
      <c r="H60" s="128"/>
      <c r="I60" s="128"/>
      <c r="J60" s="127"/>
      <c r="K60" s="128" t="s">
        <v>99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'04 - Ústřední vytápění'!J32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89</v>
      </c>
      <c r="AR60" s="67"/>
      <c r="AS60" s="131">
        <v>0</v>
      </c>
      <c r="AT60" s="132">
        <f>ROUND(SUM(AV60:AW60),2)</f>
        <v>0</v>
      </c>
      <c r="AU60" s="133">
        <f>'04 - Ústřední vytápění'!P94</f>
        <v>0</v>
      </c>
      <c r="AV60" s="132">
        <f>'04 - Ústřední vytápění'!J35</f>
        <v>0</v>
      </c>
      <c r="AW60" s="132">
        <f>'04 - Ústřední vytápění'!J36</f>
        <v>0</v>
      </c>
      <c r="AX60" s="132">
        <f>'04 - Ústřední vytápění'!J37</f>
        <v>0</v>
      </c>
      <c r="AY60" s="132">
        <f>'04 - Ústřední vytápění'!J38</f>
        <v>0</v>
      </c>
      <c r="AZ60" s="132">
        <f>'04 - Ústřední vytápění'!F35</f>
        <v>0</v>
      </c>
      <c r="BA60" s="132">
        <f>'04 - Ústřední vytápění'!F36</f>
        <v>0</v>
      </c>
      <c r="BB60" s="132">
        <f>'04 - Ústřední vytápění'!F37</f>
        <v>0</v>
      </c>
      <c r="BC60" s="132">
        <f>'04 - Ústřední vytápění'!F38</f>
        <v>0</v>
      </c>
      <c r="BD60" s="134">
        <f>'04 - Ústřední vytápění'!F39</f>
        <v>0</v>
      </c>
      <c r="BE60" s="4"/>
      <c r="BT60" s="135" t="s">
        <v>85</v>
      </c>
      <c r="BV60" s="135" t="s">
        <v>79</v>
      </c>
      <c r="BW60" s="135" t="s">
        <v>100</v>
      </c>
      <c r="BX60" s="135" t="s">
        <v>92</v>
      </c>
      <c r="CL60" s="135" t="s">
        <v>19</v>
      </c>
    </row>
    <row r="61" s="4" customFormat="1" ht="16.5" customHeight="1">
      <c r="A61" s="126" t="s">
        <v>86</v>
      </c>
      <c r="B61" s="65"/>
      <c r="C61" s="127"/>
      <c r="D61" s="127"/>
      <c r="E61" s="128" t="s">
        <v>101</v>
      </c>
      <c r="F61" s="128"/>
      <c r="G61" s="128"/>
      <c r="H61" s="128"/>
      <c r="I61" s="128"/>
      <c r="J61" s="127"/>
      <c r="K61" s="128" t="s">
        <v>102</v>
      </c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9">
        <f>'05 - VZT zařízení č.2'!J32</f>
        <v>0</v>
      </c>
      <c r="AH61" s="127"/>
      <c r="AI61" s="127"/>
      <c r="AJ61" s="127"/>
      <c r="AK61" s="127"/>
      <c r="AL61" s="127"/>
      <c r="AM61" s="127"/>
      <c r="AN61" s="129">
        <f>SUM(AG61,AT61)</f>
        <v>0</v>
      </c>
      <c r="AO61" s="127"/>
      <c r="AP61" s="127"/>
      <c r="AQ61" s="130" t="s">
        <v>89</v>
      </c>
      <c r="AR61" s="67"/>
      <c r="AS61" s="131">
        <v>0</v>
      </c>
      <c r="AT61" s="132">
        <f>ROUND(SUM(AV61:AW61),2)</f>
        <v>0</v>
      </c>
      <c r="AU61" s="133">
        <f>'05 - VZT zařízení č.2'!P86</f>
        <v>0</v>
      </c>
      <c r="AV61" s="132">
        <f>'05 - VZT zařízení č.2'!J35</f>
        <v>0</v>
      </c>
      <c r="AW61" s="132">
        <f>'05 - VZT zařízení č.2'!J36</f>
        <v>0</v>
      </c>
      <c r="AX61" s="132">
        <f>'05 - VZT zařízení č.2'!J37</f>
        <v>0</v>
      </c>
      <c r="AY61" s="132">
        <f>'05 - VZT zařízení č.2'!J38</f>
        <v>0</v>
      </c>
      <c r="AZ61" s="132">
        <f>'05 - VZT zařízení č.2'!F35</f>
        <v>0</v>
      </c>
      <c r="BA61" s="132">
        <f>'05 - VZT zařízení č.2'!F36</f>
        <v>0</v>
      </c>
      <c r="BB61" s="132">
        <f>'05 - VZT zařízení č.2'!F37</f>
        <v>0</v>
      </c>
      <c r="BC61" s="132">
        <f>'05 - VZT zařízení č.2'!F38</f>
        <v>0</v>
      </c>
      <c r="BD61" s="134">
        <f>'05 - VZT zařízení č.2'!F39</f>
        <v>0</v>
      </c>
      <c r="BE61" s="4"/>
      <c r="BT61" s="135" t="s">
        <v>85</v>
      </c>
      <c r="BV61" s="135" t="s">
        <v>79</v>
      </c>
      <c r="BW61" s="135" t="s">
        <v>103</v>
      </c>
      <c r="BX61" s="135" t="s">
        <v>92</v>
      </c>
      <c r="CL61" s="135" t="s">
        <v>19</v>
      </c>
    </row>
    <row r="62" s="4" customFormat="1" ht="16.5" customHeight="1">
      <c r="A62" s="126" t="s">
        <v>86</v>
      </c>
      <c r="B62" s="65"/>
      <c r="C62" s="127"/>
      <c r="D62" s="127"/>
      <c r="E62" s="128" t="s">
        <v>104</v>
      </c>
      <c r="F62" s="128"/>
      <c r="G62" s="128"/>
      <c r="H62" s="128"/>
      <c r="I62" s="128"/>
      <c r="J62" s="127"/>
      <c r="K62" s="128" t="s">
        <v>105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9">
        <f>'06 - VZT zařízení č.3'!J32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89</v>
      </c>
      <c r="AR62" s="67"/>
      <c r="AS62" s="131">
        <v>0</v>
      </c>
      <c r="AT62" s="132">
        <f>ROUND(SUM(AV62:AW62),2)</f>
        <v>0</v>
      </c>
      <c r="AU62" s="133">
        <f>'06 - VZT zařízení č.3'!P86</f>
        <v>0</v>
      </c>
      <c r="AV62" s="132">
        <f>'06 - VZT zařízení č.3'!J35</f>
        <v>0</v>
      </c>
      <c r="AW62" s="132">
        <f>'06 - VZT zařízení č.3'!J36</f>
        <v>0</v>
      </c>
      <c r="AX62" s="132">
        <f>'06 - VZT zařízení č.3'!J37</f>
        <v>0</v>
      </c>
      <c r="AY62" s="132">
        <f>'06 - VZT zařízení č.3'!J38</f>
        <v>0</v>
      </c>
      <c r="AZ62" s="132">
        <f>'06 - VZT zařízení č.3'!F35</f>
        <v>0</v>
      </c>
      <c r="BA62" s="132">
        <f>'06 - VZT zařízení č.3'!F36</f>
        <v>0</v>
      </c>
      <c r="BB62" s="132">
        <f>'06 - VZT zařízení č.3'!F37</f>
        <v>0</v>
      </c>
      <c r="BC62" s="132">
        <f>'06 - VZT zařízení č.3'!F38</f>
        <v>0</v>
      </c>
      <c r="BD62" s="134">
        <f>'06 - VZT zařízení č.3'!F39</f>
        <v>0</v>
      </c>
      <c r="BE62" s="4"/>
      <c r="BT62" s="135" t="s">
        <v>85</v>
      </c>
      <c r="BV62" s="135" t="s">
        <v>79</v>
      </c>
      <c r="BW62" s="135" t="s">
        <v>106</v>
      </c>
      <c r="BX62" s="135" t="s">
        <v>92</v>
      </c>
      <c r="CL62" s="135" t="s">
        <v>19</v>
      </c>
    </row>
    <row r="63" s="4" customFormat="1" ht="16.5" customHeight="1">
      <c r="A63" s="126" t="s">
        <v>86</v>
      </c>
      <c r="B63" s="65"/>
      <c r="C63" s="127"/>
      <c r="D63" s="127"/>
      <c r="E63" s="128" t="s">
        <v>107</v>
      </c>
      <c r="F63" s="128"/>
      <c r="G63" s="128"/>
      <c r="H63" s="128"/>
      <c r="I63" s="128"/>
      <c r="J63" s="127"/>
      <c r="K63" s="128" t="s">
        <v>108</v>
      </c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9">
        <f>'07 - Oplocení'!J32</f>
        <v>0</v>
      </c>
      <c r="AH63" s="127"/>
      <c r="AI63" s="127"/>
      <c r="AJ63" s="127"/>
      <c r="AK63" s="127"/>
      <c r="AL63" s="127"/>
      <c r="AM63" s="127"/>
      <c r="AN63" s="129">
        <f>SUM(AG63,AT63)</f>
        <v>0</v>
      </c>
      <c r="AO63" s="127"/>
      <c r="AP63" s="127"/>
      <c r="AQ63" s="130" t="s">
        <v>89</v>
      </c>
      <c r="AR63" s="67"/>
      <c r="AS63" s="131">
        <v>0</v>
      </c>
      <c r="AT63" s="132">
        <f>ROUND(SUM(AV63:AW63),2)</f>
        <v>0</v>
      </c>
      <c r="AU63" s="133">
        <f>'07 - Oplocení'!P90</f>
        <v>0</v>
      </c>
      <c r="AV63" s="132">
        <f>'07 - Oplocení'!J35</f>
        <v>0</v>
      </c>
      <c r="AW63" s="132">
        <f>'07 - Oplocení'!J36</f>
        <v>0</v>
      </c>
      <c r="AX63" s="132">
        <f>'07 - Oplocení'!J37</f>
        <v>0</v>
      </c>
      <c r="AY63" s="132">
        <f>'07 - Oplocení'!J38</f>
        <v>0</v>
      </c>
      <c r="AZ63" s="132">
        <f>'07 - Oplocení'!F35</f>
        <v>0</v>
      </c>
      <c r="BA63" s="132">
        <f>'07 - Oplocení'!F36</f>
        <v>0</v>
      </c>
      <c r="BB63" s="132">
        <f>'07 - Oplocení'!F37</f>
        <v>0</v>
      </c>
      <c r="BC63" s="132">
        <f>'07 - Oplocení'!F38</f>
        <v>0</v>
      </c>
      <c r="BD63" s="134">
        <f>'07 - Oplocení'!F39</f>
        <v>0</v>
      </c>
      <c r="BE63" s="4"/>
      <c r="BT63" s="135" t="s">
        <v>85</v>
      </c>
      <c r="BV63" s="135" t="s">
        <v>79</v>
      </c>
      <c r="BW63" s="135" t="s">
        <v>109</v>
      </c>
      <c r="BX63" s="135" t="s">
        <v>92</v>
      </c>
      <c r="CL63" s="135" t="s">
        <v>19</v>
      </c>
    </row>
    <row r="64" s="7" customFormat="1" ht="16.5" customHeight="1">
      <c r="A64" s="126" t="s">
        <v>86</v>
      </c>
      <c r="B64" s="113"/>
      <c r="C64" s="114"/>
      <c r="D64" s="115" t="s">
        <v>110</v>
      </c>
      <c r="E64" s="115"/>
      <c r="F64" s="115"/>
      <c r="G64" s="115"/>
      <c r="H64" s="115"/>
      <c r="I64" s="116"/>
      <c r="J64" s="115" t="s">
        <v>111</v>
      </c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8">
        <f>'00 - Vedlejší rozpočtové ...'!J30</f>
        <v>0</v>
      </c>
      <c r="AH64" s="116"/>
      <c r="AI64" s="116"/>
      <c r="AJ64" s="116"/>
      <c r="AK64" s="116"/>
      <c r="AL64" s="116"/>
      <c r="AM64" s="116"/>
      <c r="AN64" s="118">
        <f>SUM(AG64,AT64)</f>
        <v>0</v>
      </c>
      <c r="AO64" s="116"/>
      <c r="AP64" s="116"/>
      <c r="AQ64" s="119" t="s">
        <v>83</v>
      </c>
      <c r="AR64" s="120"/>
      <c r="AS64" s="136">
        <v>0</v>
      </c>
      <c r="AT64" s="137">
        <f>ROUND(SUM(AV64:AW64),2)</f>
        <v>0</v>
      </c>
      <c r="AU64" s="138">
        <f>'00 - Vedlejší rozpočtové ...'!P85</f>
        <v>0</v>
      </c>
      <c r="AV64" s="137">
        <f>'00 - Vedlejší rozpočtové ...'!J33</f>
        <v>0</v>
      </c>
      <c r="AW64" s="137">
        <f>'00 - Vedlejší rozpočtové ...'!J34</f>
        <v>0</v>
      </c>
      <c r="AX64" s="137">
        <f>'00 - Vedlejší rozpočtové ...'!J35</f>
        <v>0</v>
      </c>
      <c r="AY64" s="137">
        <f>'00 - Vedlejší rozpočtové ...'!J36</f>
        <v>0</v>
      </c>
      <c r="AZ64" s="137">
        <f>'00 - Vedlejší rozpočtové ...'!F33</f>
        <v>0</v>
      </c>
      <c r="BA64" s="137">
        <f>'00 - Vedlejší rozpočtové ...'!F34</f>
        <v>0</v>
      </c>
      <c r="BB64" s="137">
        <f>'00 - Vedlejší rozpočtové ...'!F35</f>
        <v>0</v>
      </c>
      <c r="BC64" s="137">
        <f>'00 - Vedlejší rozpočtové ...'!F36</f>
        <v>0</v>
      </c>
      <c r="BD64" s="139">
        <f>'00 - Vedlejší rozpočtové ...'!F37</f>
        <v>0</v>
      </c>
      <c r="BE64" s="7"/>
      <c r="BT64" s="125" t="s">
        <v>81</v>
      </c>
      <c r="BV64" s="125" t="s">
        <v>79</v>
      </c>
      <c r="BW64" s="125" t="s">
        <v>112</v>
      </c>
      <c r="BX64" s="125" t="s">
        <v>5</v>
      </c>
      <c r="CL64" s="125" t="s">
        <v>19</v>
      </c>
      <c r="CM64" s="125" t="s">
        <v>85</v>
      </c>
    </row>
    <row r="65" s="2" customFormat="1" ht="30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6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46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</row>
  </sheetData>
  <sheetProtection sheet="1" formatColumns="0" formatRows="0" objects="1" scenarios="1" spinCount="100000" saltValue="QB+lCtQXu9soIf2Q7JITO9j15sHnMkcYrdi4gyDTDpaGHnh4cSTlQf/rtOF9KIrWNSqopJQslYF80Pdn3qw7SA==" hashValue="5hoDG8KqNdwoFyVJai5Wa5QsK6sAZdzL3p/M6TodSJRihSizAdWeoPrRheXBppodns/CJNOOlAS+DNvKbYnpag==" algorithmName="SHA-512" password="CC35"/>
  <mergeCells count="78">
    <mergeCell ref="C52:G52"/>
    <mergeCell ref="D64:H64"/>
    <mergeCell ref="D57:H57"/>
    <mergeCell ref="D55:H55"/>
    <mergeCell ref="E63:I63"/>
    <mergeCell ref="E58:I58"/>
    <mergeCell ref="E62:I62"/>
    <mergeCell ref="E61:I61"/>
    <mergeCell ref="E60:I60"/>
    <mergeCell ref="E56:I56"/>
    <mergeCell ref="E59:I59"/>
    <mergeCell ref="I52:AF52"/>
    <mergeCell ref="J57:AF57"/>
    <mergeCell ref="J64:AF64"/>
    <mergeCell ref="J55:AF55"/>
    <mergeCell ref="K56:AF56"/>
    <mergeCell ref="K60:AF60"/>
    <mergeCell ref="K61:AF61"/>
    <mergeCell ref="K62:AF62"/>
    <mergeCell ref="K63:AF63"/>
    <mergeCell ref="K59:AF59"/>
    <mergeCell ref="K58:AF58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61:AM61"/>
    <mergeCell ref="AG57:AM57"/>
    <mergeCell ref="AG60:AM60"/>
    <mergeCell ref="AG52:AM52"/>
    <mergeCell ref="AG63:AM63"/>
    <mergeCell ref="AG55:AM55"/>
    <mergeCell ref="AG59:AM59"/>
    <mergeCell ref="AG56:AM56"/>
    <mergeCell ref="AG58:AM58"/>
    <mergeCell ref="AG64:AM64"/>
    <mergeCell ref="AG62:AM62"/>
    <mergeCell ref="AM49:AP49"/>
    <mergeCell ref="AM50:AP50"/>
    <mergeCell ref="AM47:AN47"/>
    <mergeCell ref="AN63:AP63"/>
    <mergeCell ref="AN52:AP52"/>
    <mergeCell ref="AN58:AP58"/>
    <mergeCell ref="AN61:AP61"/>
    <mergeCell ref="AN60:AP60"/>
    <mergeCell ref="AN55:AP55"/>
    <mergeCell ref="AN59:AP59"/>
    <mergeCell ref="AN56:AP56"/>
    <mergeCell ref="AN57:AP57"/>
    <mergeCell ref="AN62:AP62"/>
    <mergeCell ref="AN64:AP64"/>
    <mergeCell ref="AS49:AT51"/>
    <mergeCell ref="AN54:AP54"/>
  </mergeCells>
  <hyperlinks>
    <hyperlink ref="A56" location="'01 - A - Stavební část'!C2" display="/"/>
    <hyperlink ref="A58" location="'01 B - Stavební část'!C2" display="/"/>
    <hyperlink ref="A59" location="'03 - Elektroinstalace'!C2" display="/"/>
    <hyperlink ref="A60" location="'04 - Ústřední vytápění'!C2" display="/"/>
    <hyperlink ref="A61" location="'05 - VZT zařízení č.2'!C2" display="/"/>
    <hyperlink ref="A62" location="'06 - VZT zařízení č.3'!C2" display="/"/>
    <hyperlink ref="A63" location="'07 - Oplocení'!C2" display="/"/>
    <hyperlink ref="A64" location="'00 - Vedlejší rozpočtové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01" customWidth="1"/>
    <col min="2" max="2" width="1.667969" style="301" customWidth="1"/>
    <col min="3" max="4" width="5" style="301" customWidth="1"/>
    <col min="5" max="5" width="11.66016" style="301" customWidth="1"/>
    <col min="6" max="6" width="9.160156" style="301" customWidth="1"/>
    <col min="7" max="7" width="5" style="301" customWidth="1"/>
    <col min="8" max="8" width="77.83203" style="301" customWidth="1"/>
    <col min="9" max="10" width="20" style="301" customWidth="1"/>
    <col min="11" max="11" width="1.667969" style="301" customWidth="1"/>
  </cols>
  <sheetData>
    <row r="1" s="1" customFormat="1" ht="37.5" customHeight="1"/>
    <row r="2" s="1" customFormat="1" ht="7.5" customHeight="1">
      <c r="B2" s="302"/>
      <c r="C2" s="303"/>
      <c r="D2" s="303"/>
      <c r="E2" s="303"/>
      <c r="F2" s="303"/>
      <c r="G2" s="303"/>
      <c r="H2" s="303"/>
      <c r="I2" s="303"/>
      <c r="J2" s="303"/>
      <c r="K2" s="304"/>
    </row>
    <row r="3" s="17" customFormat="1" ht="45" customHeight="1">
      <c r="B3" s="305"/>
      <c r="C3" s="306" t="s">
        <v>2366</v>
      </c>
      <c r="D3" s="306"/>
      <c r="E3" s="306"/>
      <c r="F3" s="306"/>
      <c r="G3" s="306"/>
      <c r="H3" s="306"/>
      <c r="I3" s="306"/>
      <c r="J3" s="306"/>
      <c r="K3" s="307"/>
    </row>
    <row r="4" s="1" customFormat="1" ht="25.5" customHeight="1">
      <c r="B4" s="308"/>
      <c r="C4" s="309" t="s">
        <v>2367</v>
      </c>
      <c r="D4" s="309"/>
      <c r="E4" s="309"/>
      <c r="F4" s="309"/>
      <c r="G4" s="309"/>
      <c r="H4" s="309"/>
      <c r="I4" s="309"/>
      <c r="J4" s="309"/>
      <c r="K4" s="310"/>
    </row>
    <row r="5" s="1" customFormat="1" ht="5.25" customHeight="1">
      <c r="B5" s="308"/>
      <c r="C5" s="311"/>
      <c r="D5" s="311"/>
      <c r="E5" s="311"/>
      <c r="F5" s="311"/>
      <c r="G5" s="311"/>
      <c r="H5" s="311"/>
      <c r="I5" s="311"/>
      <c r="J5" s="311"/>
      <c r="K5" s="310"/>
    </row>
    <row r="6" s="1" customFormat="1" ht="15" customHeight="1">
      <c r="B6" s="308"/>
      <c r="C6" s="312" t="s">
        <v>2368</v>
      </c>
      <c r="D6" s="312"/>
      <c r="E6" s="312"/>
      <c r="F6" s="312"/>
      <c r="G6" s="312"/>
      <c r="H6" s="312"/>
      <c r="I6" s="312"/>
      <c r="J6" s="312"/>
      <c r="K6" s="310"/>
    </row>
    <row r="7" s="1" customFormat="1" ht="15" customHeight="1">
      <c r="B7" s="313"/>
      <c r="C7" s="312" t="s">
        <v>2369</v>
      </c>
      <c r="D7" s="312"/>
      <c r="E7" s="312"/>
      <c r="F7" s="312"/>
      <c r="G7" s="312"/>
      <c r="H7" s="312"/>
      <c r="I7" s="312"/>
      <c r="J7" s="312"/>
      <c r="K7" s="310"/>
    </row>
    <row r="8" s="1" customFormat="1" ht="12.75" customHeight="1">
      <c r="B8" s="313"/>
      <c r="C8" s="312"/>
      <c r="D8" s="312"/>
      <c r="E8" s="312"/>
      <c r="F8" s="312"/>
      <c r="G8" s="312"/>
      <c r="H8" s="312"/>
      <c r="I8" s="312"/>
      <c r="J8" s="312"/>
      <c r="K8" s="310"/>
    </row>
    <row r="9" s="1" customFormat="1" ht="15" customHeight="1">
      <c r="B9" s="313"/>
      <c r="C9" s="312" t="s">
        <v>2370</v>
      </c>
      <c r="D9" s="312"/>
      <c r="E9" s="312"/>
      <c r="F9" s="312"/>
      <c r="G9" s="312"/>
      <c r="H9" s="312"/>
      <c r="I9" s="312"/>
      <c r="J9" s="312"/>
      <c r="K9" s="310"/>
    </row>
    <row r="10" s="1" customFormat="1" ht="15" customHeight="1">
      <c r="B10" s="313"/>
      <c r="C10" s="312"/>
      <c r="D10" s="312" t="s">
        <v>2371</v>
      </c>
      <c r="E10" s="312"/>
      <c r="F10" s="312"/>
      <c r="G10" s="312"/>
      <c r="H10" s="312"/>
      <c r="I10" s="312"/>
      <c r="J10" s="312"/>
      <c r="K10" s="310"/>
    </row>
    <row r="11" s="1" customFormat="1" ht="15" customHeight="1">
      <c r="B11" s="313"/>
      <c r="C11" s="314"/>
      <c r="D11" s="312" t="s">
        <v>2372</v>
      </c>
      <c r="E11" s="312"/>
      <c r="F11" s="312"/>
      <c r="G11" s="312"/>
      <c r="H11" s="312"/>
      <c r="I11" s="312"/>
      <c r="J11" s="312"/>
      <c r="K11" s="310"/>
    </row>
    <row r="12" s="1" customFormat="1" ht="15" customHeight="1">
      <c r="B12" s="313"/>
      <c r="C12" s="314"/>
      <c r="D12" s="312"/>
      <c r="E12" s="312"/>
      <c r="F12" s="312"/>
      <c r="G12" s="312"/>
      <c r="H12" s="312"/>
      <c r="I12" s="312"/>
      <c r="J12" s="312"/>
      <c r="K12" s="310"/>
    </row>
    <row r="13" s="1" customFormat="1" ht="15" customHeight="1">
      <c r="B13" s="313"/>
      <c r="C13" s="314"/>
      <c r="D13" s="315" t="s">
        <v>2373</v>
      </c>
      <c r="E13" s="312"/>
      <c r="F13" s="312"/>
      <c r="G13" s="312"/>
      <c r="H13" s="312"/>
      <c r="I13" s="312"/>
      <c r="J13" s="312"/>
      <c r="K13" s="310"/>
    </row>
    <row r="14" s="1" customFormat="1" ht="12.75" customHeight="1">
      <c r="B14" s="313"/>
      <c r="C14" s="314"/>
      <c r="D14" s="314"/>
      <c r="E14" s="314"/>
      <c r="F14" s="314"/>
      <c r="G14" s="314"/>
      <c r="H14" s="314"/>
      <c r="I14" s="314"/>
      <c r="J14" s="314"/>
      <c r="K14" s="310"/>
    </row>
    <row r="15" s="1" customFormat="1" ht="15" customHeight="1">
      <c r="B15" s="313"/>
      <c r="C15" s="314"/>
      <c r="D15" s="312" t="s">
        <v>2374</v>
      </c>
      <c r="E15" s="312"/>
      <c r="F15" s="312"/>
      <c r="G15" s="312"/>
      <c r="H15" s="312"/>
      <c r="I15" s="312"/>
      <c r="J15" s="312"/>
      <c r="K15" s="310"/>
    </row>
    <row r="16" s="1" customFormat="1" ht="15" customHeight="1">
      <c r="B16" s="313"/>
      <c r="C16" s="314"/>
      <c r="D16" s="312" t="s">
        <v>2375</v>
      </c>
      <c r="E16" s="312"/>
      <c r="F16" s="312"/>
      <c r="G16" s="312"/>
      <c r="H16" s="312"/>
      <c r="I16" s="312"/>
      <c r="J16" s="312"/>
      <c r="K16" s="310"/>
    </row>
    <row r="17" s="1" customFormat="1" ht="15" customHeight="1">
      <c r="B17" s="313"/>
      <c r="C17" s="314"/>
      <c r="D17" s="312" t="s">
        <v>2376</v>
      </c>
      <c r="E17" s="312"/>
      <c r="F17" s="312"/>
      <c r="G17" s="312"/>
      <c r="H17" s="312"/>
      <c r="I17" s="312"/>
      <c r="J17" s="312"/>
      <c r="K17" s="310"/>
    </row>
    <row r="18" s="1" customFormat="1" ht="15" customHeight="1">
      <c r="B18" s="313"/>
      <c r="C18" s="314"/>
      <c r="D18" s="314"/>
      <c r="E18" s="316" t="s">
        <v>83</v>
      </c>
      <c r="F18" s="312" t="s">
        <v>2377</v>
      </c>
      <c r="G18" s="312"/>
      <c r="H18" s="312"/>
      <c r="I18" s="312"/>
      <c r="J18" s="312"/>
      <c r="K18" s="310"/>
    </row>
    <row r="19" s="1" customFormat="1" ht="15" customHeight="1">
      <c r="B19" s="313"/>
      <c r="C19" s="314"/>
      <c r="D19" s="314"/>
      <c r="E19" s="316" t="s">
        <v>2378</v>
      </c>
      <c r="F19" s="312" t="s">
        <v>2379</v>
      </c>
      <c r="G19" s="312"/>
      <c r="H19" s="312"/>
      <c r="I19" s="312"/>
      <c r="J19" s="312"/>
      <c r="K19" s="310"/>
    </row>
    <row r="20" s="1" customFormat="1" ht="15" customHeight="1">
      <c r="B20" s="313"/>
      <c r="C20" s="314"/>
      <c r="D20" s="314"/>
      <c r="E20" s="316" t="s">
        <v>2380</v>
      </c>
      <c r="F20" s="312" t="s">
        <v>2381</v>
      </c>
      <c r="G20" s="312"/>
      <c r="H20" s="312"/>
      <c r="I20" s="312"/>
      <c r="J20" s="312"/>
      <c r="K20" s="310"/>
    </row>
    <row r="21" s="1" customFormat="1" ht="15" customHeight="1">
      <c r="B21" s="313"/>
      <c r="C21" s="314"/>
      <c r="D21" s="314"/>
      <c r="E21" s="316" t="s">
        <v>2382</v>
      </c>
      <c r="F21" s="312" t="s">
        <v>2383</v>
      </c>
      <c r="G21" s="312"/>
      <c r="H21" s="312"/>
      <c r="I21" s="312"/>
      <c r="J21" s="312"/>
      <c r="K21" s="310"/>
    </row>
    <row r="22" s="1" customFormat="1" ht="15" customHeight="1">
      <c r="B22" s="313"/>
      <c r="C22" s="314"/>
      <c r="D22" s="314"/>
      <c r="E22" s="316" t="s">
        <v>1803</v>
      </c>
      <c r="F22" s="312" t="s">
        <v>1804</v>
      </c>
      <c r="G22" s="312"/>
      <c r="H22" s="312"/>
      <c r="I22" s="312"/>
      <c r="J22" s="312"/>
      <c r="K22" s="310"/>
    </row>
    <row r="23" s="1" customFormat="1" ht="15" customHeight="1">
      <c r="B23" s="313"/>
      <c r="C23" s="314"/>
      <c r="D23" s="314"/>
      <c r="E23" s="316" t="s">
        <v>89</v>
      </c>
      <c r="F23" s="312" t="s">
        <v>2384</v>
      </c>
      <c r="G23" s="312"/>
      <c r="H23" s="312"/>
      <c r="I23" s="312"/>
      <c r="J23" s="312"/>
      <c r="K23" s="310"/>
    </row>
    <row r="24" s="1" customFormat="1" ht="12.75" customHeight="1">
      <c r="B24" s="313"/>
      <c r="C24" s="314"/>
      <c r="D24" s="314"/>
      <c r="E24" s="314"/>
      <c r="F24" s="314"/>
      <c r="G24" s="314"/>
      <c r="H24" s="314"/>
      <c r="I24" s="314"/>
      <c r="J24" s="314"/>
      <c r="K24" s="310"/>
    </row>
    <row r="25" s="1" customFormat="1" ht="15" customHeight="1">
      <c r="B25" s="313"/>
      <c r="C25" s="312" t="s">
        <v>2385</v>
      </c>
      <c r="D25" s="312"/>
      <c r="E25" s="312"/>
      <c r="F25" s="312"/>
      <c r="G25" s="312"/>
      <c r="H25" s="312"/>
      <c r="I25" s="312"/>
      <c r="J25" s="312"/>
      <c r="K25" s="310"/>
    </row>
    <row r="26" s="1" customFormat="1" ht="15" customHeight="1">
      <c r="B26" s="313"/>
      <c r="C26" s="312" t="s">
        <v>2386</v>
      </c>
      <c r="D26" s="312"/>
      <c r="E26" s="312"/>
      <c r="F26" s="312"/>
      <c r="G26" s="312"/>
      <c r="H26" s="312"/>
      <c r="I26" s="312"/>
      <c r="J26" s="312"/>
      <c r="K26" s="310"/>
    </row>
    <row r="27" s="1" customFormat="1" ht="15" customHeight="1">
      <c r="B27" s="313"/>
      <c r="C27" s="312"/>
      <c r="D27" s="312" t="s">
        <v>2387</v>
      </c>
      <c r="E27" s="312"/>
      <c r="F27" s="312"/>
      <c r="G27" s="312"/>
      <c r="H27" s="312"/>
      <c r="I27" s="312"/>
      <c r="J27" s="312"/>
      <c r="K27" s="310"/>
    </row>
    <row r="28" s="1" customFormat="1" ht="15" customHeight="1">
      <c r="B28" s="313"/>
      <c r="C28" s="314"/>
      <c r="D28" s="312" t="s">
        <v>2388</v>
      </c>
      <c r="E28" s="312"/>
      <c r="F28" s="312"/>
      <c r="G28" s="312"/>
      <c r="H28" s="312"/>
      <c r="I28" s="312"/>
      <c r="J28" s="312"/>
      <c r="K28" s="310"/>
    </row>
    <row r="29" s="1" customFormat="1" ht="12.75" customHeight="1">
      <c r="B29" s="313"/>
      <c r="C29" s="314"/>
      <c r="D29" s="314"/>
      <c r="E29" s="314"/>
      <c r="F29" s="314"/>
      <c r="G29" s="314"/>
      <c r="H29" s="314"/>
      <c r="I29" s="314"/>
      <c r="J29" s="314"/>
      <c r="K29" s="310"/>
    </row>
    <row r="30" s="1" customFormat="1" ht="15" customHeight="1">
      <c r="B30" s="313"/>
      <c r="C30" s="314"/>
      <c r="D30" s="312" t="s">
        <v>2389</v>
      </c>
      <c r="E30" s="312"/>
      <c r="F30" s="312"/>
      <c r="G30" s="312"/>
      <c r="H30" s="312"/>
      <c r="I30" s="312"/>
      <c r="J30" s="312"/>
      <c r="K30" s="310"/>
    </row>
    <row r="31" s="1" customFormat="1" ht="15" customHeight="1">
      <c r="B31" s="313"/>
      <c r="C31" s="314"/>
      <c r="D31" s="312" t="s">
        <v>2390</v>
      </c>
      <c r="E31" s="312"/>
      <c r="F31" s="312"/>
      <c r="G31" s="312"/>
      <c r="H31" s="312"/>
      <c r="I31" s="312"/>
      <c r="J31" s="312"/>
      <c r="K31" s="310"/>
    </row>
    <row r="32" s="1" customFormat="1" ht="12.75" customHeight="1">
      <c r="B32" s="313"/>
      <c r="C32" s="314"/>
      <c r="D32" s="314"/>
      <c r="E32" s="314"/>
      <c r="F32" s="314"/>
      <c r="G32" s="314"/>
      <c r="H32" s="314"/>
      <c r="I32" s="314"/>
      <c r="J32" s="314"/>
      <c r="K32" s="310"/>
    </row>
    <row r="33" s="1" customFormat="1" ht="15" customHeight="1">
      <c r="B33" s="313"/>
      <c r="C33" s="314"/>
      <c r="D33" s="312" t="s">
        <v>2391</v>
      </c>
      <c r="E33" s="312"/>
      <c r="F33" s="312"/>
      <c r="G33" s="312"/>
      <c r="H33" s="312"/>
      <c r="I33" s="312"/>
      <c r="J33" s="312"/>
      <c r="K33" s="310"/>
    </row>
    <row r="34" s="1" customFormat="1" ht="15" customHeight="1">
      <c r="B34" s="313"/>
      <c r="C34" s="314"/>
      <c r="D34" s="312" t="s">
        <v>2392</v>
      </c>
      <c r="E34" s="312"/>
      <c r="F34" s="312"/>
      <c r="G34" s="312"/>
      <c r="H34" s="312"/>
      <c r="I34" s="312"/>
      <c r="J34" s="312"/>
      <c r="K34" s="310"/>
    </row>
    <row r="35" s="1" customFormat="1" ht="15" customHeight="1">
      <c r="B35" s="313"/>
      <c r="C35" s="314"/>
      <c r="D35" s="312" t="s">
        <v>2393</v>
      </c>
      <c r="E35" s="312"/>
      <c r="F35" s="312"/>
      <c r="G35" s="312"/>
      <c r="H35" s="312"/>
      <c r="I35" s="312"/>
      <c r="J35" s="312"/>
      <c r="K35" s="310"/>
    </row>
    <row r="36" s="1" customFormat="1" ht="15" customHeight="1">
      <c r="B36" s="313"/>
      <c r="C36" s="314"/>
      <c r="D36" s="312"/>
      <c r="E36" s="315" t="s">
        <v>147</v>
      </c>
      <c r="F36" s="312"/>
      <c r="G36" s="312" t="s">
        <v>2394</v>
      </c>
      <c r="H36" s="312"/>
      <c r="I36" s="312"/>
      <c r="J36" s="312"/>
      <c r="K36" s="310"/>
    </row>
    <row r="37" s="1" customFormat="1" ht="30.75" customHeight="1">
      <c r="B37" s="313"/>
      <c r="C37" s="314"/>
      <c r="D37" s="312"/>
      <c r="E37" s="315" t="s">
        <v>2395</v>
      </c>
      <c r="F37" s="312"/>
      <c r="G37" s="312" t="s">
        <v>2396</v>
      </c>
      <c r="H37" s="312"/>
      <c r="I37" s="312"/>
      <c r="J37" s="312"/>
      <c r="K37" s="310"/>
    </row>
    <row r="38" s="1" customFormat="1" ht="15" customHeight="1">
      <c r="B38" s="313"/>
      <c r="C38" s="314"/>
      <c r="D38" s="312"/>
      <c r="E38" s="315" t="s">
        <v>58</v>
      </c>
      <c r="F38" s="312"/>
      <c r="G38" s="312" t="s">
        <v>2397</v>
      </c>
      <c r="H38" s="312"/>
      <c r="I38" s="312"/>
      <c r="J38" s="312"/>
      <c r="K38" s="310"/>
    </row>
    <row r="39" s="1" customFormat="1" ht="15" customHeight="1">
      <c r="B39" s="313"/>
      <c r="C39" s="314"/>
      <c r="D39" s="312"/>
      <c r="E39" s="315" t="s">
        <v>59</v>
      </c>
      <c r="F39" s="312"/>
      <c r="G39" s="312" t="s">
        <v>2398</v>
      </c>
      <c r="H39" s="312"/>
      <c r="I39" s="312"/>
      <c r="J39" s="312"/>
      <c r="K39" s="310"/>
    </row>
    <row r="40" s="1" customFormat="1" ht="15" customHeight="1">
      <c r="B40" s="313"/>
      <c r="C40" s="314"/>
      <c r="D40" s="312"/>
      <c r="E40" s="315" t="s">
        <v>148</v>
      </c>
      <c r="F40" s="312"/>
      <c r="G40" s="312" t="s">
        <v>2399</v>
      </c>
      <c r="H40" s="312"/>
      <c r="I40" s="312"/>
      <c r="J40" s="312"/>
      <c r="K40" s="310"/>
    </row>
    <row r="41" s="1" customFormat="1" ht="15" customHeight="1">
      <c r="B41" s="313"/>
      <c r="C41" s="314"/>
      <c r="D41" s="312"/>
      <c r="E41" s="315" t="s">
        <v>149</v>
      </c>
      <c r="F41" s="312"/>
      <c r="G41" s="312" t="s">
        <v>2400</v>
      </c>
      <c r="H41" s="312"/>
      <c r="I41" s="312"/>
      <c r="J41" s="312"/>
      <c r="K41" s="310"/>
    </row>
    <row r="42" s="1" customFormat="1" ht="15" customHeight="1">
      <c r="B42" s="313"/>
      <c r="C42" s="314"/>
      <c r="D42" s="312"/>
      <c r="E42" s="315" t="s">
        <v>2401</v>
      </c>
      <c r="F42" s="312"/>
      <c r="G42" s="312" t="s">
        <v>2402</v>
      </c>
      <c r="H42" s="312"/>
      <c r="I42" s="312"/>
      <c r="J42" s="312"/>
      <c r="K42" s="310"/>
    </row>
    <row r="43" s="1" customFormat="1" ht="15" customHeight="1">
      <c r="B43" s="313"/>
      <c r="C43" s="314"/>
      <c r="D43" s="312"/>
      <c r="E43" s="315"/>
      <c r="F43" s="312"/>
      <c r="G43" s="312" t="s">
        <v>2403</v>
      </c>
      <c r="H43" s="312"/>
      <c r="I43" s="312"/>
      <c r="J43" s="312"/>
      <c r="K43" s="310"/>
    </row>
    <row r="44" s="1" customFormat="1" ht="15" customHeight="1">
      <c r="B44" s="313"/>
      <c r="C44" s="314"/>
      <c r="D44" s="312"/>
      <c r="E44" s="315" t="s">
        <v>2404</v>
      </c>
      <c r="F44" s="312"/>
      <c r="G44" s="312" t="s">
        <v>2405</v>
      </c>
      <c r="H44" s="312"/>
      <c r="I44" s="312"/>
      <c r="J44" s="312"/>
      <c r="K44" s="310"/>
    </row>
    <row r="45" s="1" customFormat="1" ht="15" customHeight="1">
      <c r="B45" s="313"/>
      <c r="C45" s="314"/>
      <c r="D45" s="312"/>
      <c r="E45" s="315" t="s">
        <v>151</v>
      </c>
      <c r="F45" s="312"/>
      <c r="G45" s="312" t="s">
        <v>2406</v>
      </c>
      <c r="H45" s="312"/>
      <c r="I45" s="312"/>
      <c r="J45" s="312"/>
      <c r="K45" s="310"/>
    </row>
    <row r="46" s="1" customFormat="1" ht="12.75" customHeight="1">
      <c r="B46" s="313"/>
      <c r="C46" s="314"/>
      <c r="D46" s="312"/>
      <c r="E46" s="312"/>
      <c r="F46" s="312"/>
      <c r="G46" s="312"/>
      <c r="H46" s="312"/>
      <c r="I46" s="312"/>
      <c r="J46" s="312"/>
      <c r="K46" s="310"/>
    </row>
    <row r="47" s="1" customFormat="1" ht="15" customHeight="1">
      <c r="B47" s="313"/>
      <c r="C47" s="314"/>
      <c r="D47" s="312" t="s">
        <v>2407</v>
      </c>
      <c r="E47" s="312"/>
      <c r="F47" s="312"/>
      <c r="G47" s="312"/>
      <c r="H47" s="312"/>
      <c r="I47" s="312"/>
      <c r="J47" s="312"/>
      <c r="K47" s="310"/>
    </row>
    <row r="48" s="1" customFormat="1" ht="15" customHeight="1">
      <c r="B48" s="313"/>
      <c r="C48" s="314"/>
      <c r="D48" s="314"/>
      <c r="E48" s="312" t="s">
        <v>2408</v>
      </c>
      <c r="F48" s="312"/>
      <c r="G48" s="312"/>
      <c r="H48" s="312"/>
      <c r="I48" s="312"/>
      <c r="J48" s="312"/>
      <c r="K48" s="310"/>
    </row>
    <row r="49" s="1" customFormat="1" ht="15" customHeight="1">
      <c r="B49" s="313"/>
      <c r="C49" s="314"/>
      <c r="D49" s="314"/>
      <c r="E49" s="312" t="s">
        <v>2409</v>
      </c>
      <c r="F49" s="312"/>
      <c r="G49" s="312"/>
      <c r="H49" s="312"/>
      <c r="I49" s="312"/>
      <c r="J49" s="312"/>
      <c r="K49" s="310"/>
    </row>
    <row r="50" s="1" customFormat="1" ht="15" customHeight="1">
      <c r="B50" s="313"/>
      <c r="C50" s="314"/>
      <c r="D50" s="314"/>
      <c r="E50" s="312" t="s">
        <v>2410</v>
      </c>
      <c r="F50" s="312"/>
      <c r="G50" s="312"/>
      <c r="H50" s="312"/>
      <c r="I50" s="312"/>
      <c r="J50" s="312"/>
      <c r="K50" s="310"/>
    </row>
    <row r="51" s="1" customFormat="1" ht="15" customHeight="1">
      <c r="B51" s="313"/>
      <c r="C51" s="314"/>
      <c r="D51" s="312" t="s">
        <v>2411</v>
      </c>
      <c r="E51" s="312"/>
      <c r="F51" s="312"/>
      <c r="G51" s="312"/>
      <c r="H51" s="312"/>
      <c r="I51" s="312"/>
      <c r="J51" s="312"/>
      <c r="K51" s="310"/>
    </row>
    <row r="52" s="1" customFormat="1" ht="25.5" customHeight="1">
      <c r="B52" s="308"/>
      <c r="C52" s="309" t="s">
        <v>2412</v>
      </c>
      <c r="D52" s="309"/>
      <c r="E52" s="309"/>
      <c r="F52" s="309"/>
      <c r="G52" s="309"/>
      <c r="H52" s="309"/>
      <c r="I52" s="309"/>
      <c r="J52" s="309"/>
      <c r="K52" s="310"/>
    </row>
    <row r="53" s="1" customFormat="1" ht="5.25" customHeight="1">
      <c r="B53" s="308"/>
      <c r="C53" s="311"/>
      <c r="D53" s="311"/>
      <c r="E53" s="311"/>
      <c r="F53" s="311"/>
      <c r="G53" s="311"/>
      <c r="H53" s="311"/>
      <c r="I53" s="311"/>
      <c r="J53" s="311"/>
      <c r="K53" s="310"/>
    </row>
    <row r="54" s="1" customFormat="1" ht="15" customHeight="1">
      <c r="B54" s="308"/>
      <c r="C54" s="312" t="s">
        <v>2413</v>
      </c>
      <c r="D54" s="312"/>
      <c r="E54" s="312"/>
      <c r="F54" s="312"/>
      <c r="G54" s="312"/>
      <c r="H54" s="312"/>
      <c r="I54" s="312"/>
      <c r="J54" s="312"/>
      <c r="K54" s="310"/>
    </row>
    <row r="55" s="1" customFormat="1" ht="15" customHeight="1">
      <c r="B55" s="308"/>
      <c r="C55" s="312" t="s">
        <v>2414</v>
      </c>
      <c r="D55" s="312"/>
      <c r="E55" s="312"/>
      <c r="F55" s="312"/>
      <c r="G55" s="312"/>
      <c r="H55" s="312"/>
      <c r="I55" s="312"/>
      <c r="J55" s="312"/>
      <c r="K55" s="310"/>
    </row>
    <row r="56" s="1" customFormat="1" ht="12.75" customHeight="1">
      <c r="B56" s="308"/>
      <c r="C56" s="312"/>
      <c r="D56" s="312"/>
      <c r="E56" s="312"/>
      <c r="F56" s="312"/>
      <c r="G56" s="312"/>
      <c r="H56" s="312"/>
      <c r="I56" s="312"/>
      <c r="J56" s="312"/>
      <c r="K56" s="310"/>
    </row>
    <row r="57" s="1" customFormat="1" ht="15" customHeight="1">
      <c r="B57" s="308"/>
      <c r="C57" s="312" t="s">
        <v>2415</v>
      </c>
      <c r="D57" s="312"/>
      <c r="E57" s="312"/>
      <c r="F57" s="312"/>
      <c r="G57" s="312"/>
      <c r="H57" s="312"/>
      <c r="I57" s="312"/>
      <c r="J57" s="312"/>
      <c r="K57" s="310"/>
    </row>
    <row r="58" s="1" customFormat="1" ht="15" customHeight="1">
      <c r="B58" s="308"/>
      <c r="C58" s="314"/>
      <c r="D58" s="312" t="s">
        <v>2416</v>
      </c>
      <c r="E58" s="312"/>
      <c r="F58" s="312"/>
      <c r="G58" s="312"/>
      <c r="H58" s="312"/>
      <c r="I58" s="312"/>
      <c r="J58" s="312"/>
      <c r="K58" s="310"/>
    </row>
    <row r="59" s="1" customFormat="1" ht="15" customHeight="1">
      <c r="B59" s="308"/>
      <c r="C59" s="314"/>
      <c r="D59" s="312" t="s">
        <v>2417</v>
      </c>
      <c r="E59" s="312"/>
      <c r="F59" s="312"/>
      <c r="G59" s="312"/>
      <c r="H59" s="312"/>
      <c r="I59" s="312"/>
      <c r="J59" s="312"/>
      <c r="K59" s="310"/>
    </row>
    <row r="60" s="1" customFormat="1" ht="15" customHeight="1">
      <c r="B60" s="308"/>
      <c r="C60" s="314"/>
      <c r="D60" s="312" t="s">
        <v>2418</v>
      </c>
      <c r="E60" s="312"/>
      <c r="F60" s="312"/>
      <c r="G60" s="312"/>
      <c r="H60" s="312"/>
      <c r="I60" s="312"/>
      <c r="J60" s="312"/>
      <c r="K60" s="310"/>
    </row>
    <row r="61" s="1" customFormat="1" ht="15" customHeight="1">
      <c r="B61" s="308"/>
      <c r="C61" s="314"/>
      <c r="D61" s="312" t="s">
        <v>2419</v>
      </c>
      <c r="E61" s="312"/>
      <c r="F61" s="312"/>
      <c r="G61" s="312"/>
      <c r="H61" s="312"/>
      <c r="I61" s="312"/>
      <c r="J61" s="312"/>
      <c r="K61" s="310"/>
    </row>
    <row r="62" s="1" customFormat="1" ht="15" customHeight="1">
      <c r="B62" s="308"/>
      <c r="C62" s="314"/>
      <c r="D62" s="317" t="s">
        <v>2420</v>
      </c>
      <c r="E62" s="317"/>
      <c r="F62" s="317"/>
      <c r="G62" s="317"/>
      <c r="H62" s="317"/>
      <c r="I62" s="317"/>
      <c r="J62" s="317"/>
      <c r="K62" s="310"/>
    </row>
    <row r="63" s="1" customFormat="1" ht="15" customHeight="1">
      <c r="B63" s="308"/>
      <c r="C63" s="314"/>
      <c r="D63" s="312" t="s">
        <v>2421</v>
      </c>
      <c r="E63" s="312"/>
      <c r="F63" s="312"/>
      <c r="G63" s="312"/>
      <c r="H63" s="312"/>
      <c r="I63" s="312"/>
      <c r="J63" s="312"/>
      <c r="K63" s="310"/>
    </row>
    <row r="64" s="1" customFormat="1" ht="12.75" customHeight="1">
      <c r="B64" s="308"/>
      <c r="C64" s="314"/>
      <c r="D64" s="314"/>
      <c r="E64" s="318"/>
      <c r="F64" s="314"/>
      <c r="G64" s="314"/>
      <c r="H64" s="314"/>
      <c r="I64" s="314"/>
      <c r="J64" s="314"/>
      <c r="K64" s="310"/>
    </row>
    <row r="65" s="1" customFormat="1" ht="15" customHeight="1">
      <c r="B65" s="308"/>
      <c r="C65" s="314"/>
      <c r="D65" s="312" t="s">
        <v>2422</v>
      </c>
      <c r="E65" s="312"/>
      <c r="F65" s="312"/>
      <c r="G65" s="312"/>
      <c r="H65" s="312"/>
      <c r="I65" s="312"/>
      <c r="J65" s="312"/>
      <c r="K65" s="310"/>
    </row>
    <row r="66" s="1" customFormat="1" ht="15" customHeight="1">
      <c r="B66" s="308"/>
      <c r="C66" s="314"/>
      <c r="D66" s="317" t="s">
        <v>2423</v>
      </c>
      <c r="E66" s="317"/>
      <c r="F66" s="317"/>
      <c r="G66" s="317"/>
      <c r="H66" s="317"/>
      <c r="I66" s="317"/>
      <c r="J66" s="317"/>
      <c r="K66" s="310"/>
    </row>
    <row r="67" s="1" customFormat="1" ht="15" customHeight="1">
      <c r="B67" s="308"/>
      <c r="C67" s="314"/>
      <c r="D67" s="312" t="s">
        <v>2424</v>
      </c>
      <c r="E67" s="312"/>
      <c r="F67" s="312"/>
      <c r="G67" s="312"/>
      <c r="H67" s="312"/>
      <c r="I67" s="312"/>
      <c r="J67" s="312"/>
      <c r="K67" s="310"/>
    </row>
    <row r="68" s="1" customFormat="1" ht="15" customHeight="1">
      <c r="B68" s="308"/>
      <c r="C68" s="314"/>
      <c r="D68" s="312" t="s">
        <v>2425</v>
      </c>
      <c r="E68" s="312"/>
      <c r="F68" s="312"/>
      <c r="G68" s="312"/>
      <c r="H68" s="312"/>
      <c r="I68" s="312"/>
      <c r="J68" s="312"/>
      <c r="K68" s="310"/>
    </row>
    <row r="69" s="1" customFormat="1" ht="15" customHeight="1">
      <c r="B69" s="308"/>
      <c r="C69" s="314"/>
      <c r="D69" s="312" t="s">
        <v>2426</v>
      </c>
      <c r="E69" s="312"/>
      <c r="F69" s="312"/>
      <c r="G69" s="312"/>
      <c r="H69" s="312"/>
      <c r="I69" s="312"/>
      <c r="J69" s="312"/>
      <c r="K69" s="310"/>
    </row>
    <row r="70" s="1" customFormat="1" ht="15" customHeight="1">
      <c r="B70" s="308"/>
      <c r="C70" s="314"/>
      <c r="D70" s="312" t="s">
        <v>2427</v>
      </c>
      <c r="E70" s="312"/>
      <c r="F70" s="312"/>
      <c r="G70" s="312"/>
      <c r="H70" s="312"/>
      <c r="I70" s="312"/>
      <c r="J70" s="312"/>
      <c r="K70" s="310"/>
    </row>
    <row r="71" s="1" customFormat="1" ht="12.75" customHeight="1">
      <c r="B71" s="319"/>
      <c r="C71" s="320"/>
      <c r="D71" s="320"/>
      <c r="E71" s="320"/>
      <c r="F71" s="320"/>
      <c r="G71" s="320"/>
      <c r="H71" s="320"/>
      <c r="I71" s="320"/>
      <c r="J71" s="320"/>
      <c r="K71" s="321"/>
    </row>
    <row r="72" s="1" customFormat="1" ht="18.75" customHeight="1">
      <c r="B72" s="322"/>
      <c r="C72" s="322"/>
      <c r="D72" s="322"/>
      <c r="E72" s="322"/>
      <c r="F72" s="322"/>
      <c r="G72" s="322"/>
      <c r="H72" s="322"/>
      <c r="I72" s="322"/>
      <c r="J72" s="322"/>
      <c r="K72" s="323"/>
    </row>
    <row r="73" s="1" customFormat="1" ht="18.75" customHeight="1">
      <c r="B73" s="323"/>
      <c r="C73" s="323"/>
      <c r="D73" s="323"/>
      <c r="E73" s="323"/>
      <c r="F73" s="323"/>
      <c r="G73" s="323"/>
      <c r="H73" s="323"/>
      <c r="I73" s="323"/>
      <c r="J73" s="323"/>
      <c r="K73" s="323"/>
    </row>
    <row r="74" s="1" customFormat="1" ht="7.5" customHeight="1">
      <c r="B74" s="324"/>
      <c r="C74" s="325"/>
      <c r="D74" s="325"/>
      <c r="E74" s="325"/>
      <c r="F74" s="325"/>
      <c r="G74" s="325"/>
      <c r="H74" s="325"/>
      <c r="I74" s="325"/>
      <c r="J74" s="325"/>
      <c r="K74" s="326"/>
    </row>
    <row r="75" s="1" customFormat="1" ht="45" customHeight="1">
      <c r="B75" s="327"/>
      <c r="C75" s="328" t="s">
        <v>2428</v>
      </c>
      <c r="D75" s="328"/>
      <c r="E75" s="328"/>
      <c r="F75" s="328"/>
      <c r="G75" s="328"/>
      <c r="H75" s="328"/>
      <c r="I75" s="328"/>
      <c r="J75" s="328"/>
      <c r="K75" s="329"/>
    </row>
    <row r="76" s="1" customFormat="1" ht="17.25" customHeight="1">
      <c r="B76" s="327"/>
      <c r="C76" s="330" t="s">
        <v>2429</v>
      </c>
      <c r="D76" s="330"/>
      <c r="E76" s="330"/>
      <c r="F76" s="330" t="s">
        <v>2430</v>
      </c>
      <c r="G76" s="331"/>
      <c r="H76" s="330" t="s">
        <v>59</v>
      </c>
      <c r="I76" s="330" t="s">
        <v>62</v>
      </c>
      <c r="J76" s="330" t="s">
        <v>2431</v>
      </c>
      <c r="K76" s="329"/>
    </row>
    <row r="77" s="1" customFormat="1" ht="17.25" customHeight="1">
      <c r="B77" s="327"/>
      <c r="C77" s="332" t="s">
        <v>2432</v>
      </c>
      <c r="D77" s="332"/>
      <c r="E77" s="332"/>
      <c r="F77" s="333" t="s">
        <v>2433</v>
      </c>
      <c r="G77" s="334"/>
      <c r="H77" s="332"/>
      <c r="I77" s="332"/>
      <c r="J77" s="332" t="s">
        <v>2434</v>
      </c>
      <c r="K77" s="329"/>
    </row>
    <row r="78" s="1" customFormat="1" ht="5.25" customHeight="1">
      <c r="B78" s="327"/>
      <c r="C78" s="335"/>
      <c r="D78" s="335"/>
      <c r="E78" s="335"/>
      <c r="F78" s="335"/>
      <c r="G78" s="336"/>
      <c r="H78" s="335"/>
      <c r="I78" s="335"/>
      <c r="J78" s="335"/>
      <c r="K78" s="329"/>
    </row>
    <row r="79" s="1" customFormat="1" ht="15" customHeight="1">
      <c r="B79" s="327"/>
      <c r="C79" s="315" t="s">
        <v>58</v>
      </c>
      <c r="D79" s="337"/>
      <c r="E79" s="337"/>
      <c r="F79" s="338" t="s">
        <v>2435</v>
      </c>
      <c r="G79" s="339"/>
      <c r="H79" s="315" t="s">
        <v>2436</v>
      </c>
      <c r="I79" s="315" t="s">
        <v>2437</v>
      </c>
      <c r="J79" s="315">
        <v>20</v>
      </c>
      <c r="K79" s="329"/>
    </row>
    <row r="80" s="1" customFormat="1" ht="15" customHeight="1">
      <c r="B80" s="327"/>
      <c r="C80" s="315" t="s">
        <v>2438</v>
      </c>
      <c r="D80" s="315"/>
      <c r="E80" s="315"/>
      <c r="F80" s="338" t="s">
        <v>2435</v>
      </c>
      <c r="G80" s="339"/>
      <c r="H80" s="315" t="s">
        <v>2439</v>
      </c>
      <c r="I80" s="315" t="s">
        <v>2437</v>
      </c>
      <c r="J80" s="315">
        <v>120</v>
      </c>
      <c r="K80" s="329"/>
    </row>
    <row r="81" s="1" customFormat="1" ht="15" customHeight="1">
      <c r="B81" s="340"/>
      <c r="C81" s="315" t="s">
        <v>2440</v>
      </c>
      <c r="D81" s="315"/>
      <c r="E81" s="315"/>
      <c r="F81" s="338" t="s">
        <v>2441</v>
      </c>
      <c r="G81" s="339"/>
      <c r="H81" s="315" t="s">
        <v>2442</v>
      </c>
      <c r="I81" s="315" t="s">
        <v>2437</v>
      </c>
      <c r="J81" s="315">
        <v>50</v>
      </c>
      <c r="K81" s="329"/>
    </row>
    <row r="82" s="1" customFormat="1" ht="15" customHeight="1">
      <c r="B82" s="340"/>
      <c r="C82" s="315" t="s">
        <v>2443</v>
      </c>
      <c r="D82" s="315"/>
      <c r="E82" s="315"/>
      <c r="F82" s="338" t="s">
        <v>2435</v>
      </c>
      <c r="G82" s="339"/>
      <c r="H82" s="315" t="s">
        <v>2444</v>
      </c>
      <c r="I82" s="315" t="s">
        <v>2445</v>
      </c>
      <c r="J82" s="315"/>
      <c r="K82" s="329"/>
    </row>
    <row r="83" s="1" customFormat="1" ht="15" customHeight="1">
      <c r="B83" s="340"/>
      <c r="C83" s="341" t="s">
        <v>2446</v>
      </c>
      <c r="D83" s="341"/>
      <c r="E83" s="341"/>
      <c r="F83" s="342" t="s">
        <v>2441</v>
      </c>
      <c r="G83" s="341"/>
      <c r="H83" s="341" t="s">
        <v>2447</v>
      </c>
      <c r="I83" s="341" t="s">
        <v>2437</v>
      </c>
      <c r="J83" s="341">
        <v>15</v>
      </c>
      <c r="K83" s="329"/>
    </row>
    <row r="84" s="1" customFormat="1" ht="15" customHeight="1">
      <c r="B84" s="340"/>
      <c r="C84" s="341" t="s">
        <v>2448</v>
      </c>
      <c r="D84" s="341"/>
      <c r="E84" s="341"/>
      <c r="F84" s="342" t="s">
        <v>2441</v>
      </c>
      <c r="G84" s="341"/>
      <c r="H84" s="341" t="s">
        <v>2449</v>
      </c>
      <c r="I84" s="341" t="s">
        <v>2437</v>
      </c>
      <c r="J84" s="341">
        <v>15</v>
      </c>
      <c r="K84" s="329"/>
    </row>
    <row r="85" s="1" customFormat="1" ht="15" customHeight="1">
      <c r="B85" s="340"/>
      <c r="C85" s="341" t="s">
        <v>2450</v>
      </c>
      <c r="D85" s="341"/>
      <c r="E85" s="341"/>
      <c r="F85" s="342" t="s">
        <v>2441</v>
      </c>
      <c r="G85" s="341"/>
      <c r="H85" s="341" t="s">
        <v>2451</v>
      </c>
      <c r="I85" s="341" t="s">
        <v>2437</v>
      </c>
      <c r="J85" s="341">
        <v>20</v>
      </c>
      <c r="K85" s="329"/>
    </row>
    <row r="86" s="1" customFormat="1" ht="15" customHeight="1">
      <c r="B86" s="340"/>
      <c r="C86" s="341" t="s">
        <v>2452</v>
      </c>
      <c r="D86" s="341"/>
      <c r="E86" s="341"/>
      <c r="F86" s="342" t="s">
        <v>2441</v>
      </c>
      <c r="G86" s="341"/>
      <c r="H86" s="341" t="s">
        <v>2453</v>
      </c>
      <c r="I86" s="341" t="s">
        <v>2437</v>
      </c>
      <c r="J86" s="341">
        <v>20</v>
      </c>
      <c r="K86" s="329"/>
    </row>
    <row r="87" s="1" customFormat="1" ht="15" customHeight="1">
      <c r="B87" s="340"/>
      <c r="C87" s="315" t="s">
        <v>2454</v>
      </c>
      <c r="D87" s="315"/>
      <c r="E87" s="315"/>
      <c r="F87" s="338" t="s">
        <v>2441</v>
      </c>
      <c r="G87" s="339"/>
      <c r="H87" s="315" t="s">
        <v>2455</v>
      </c>
      <c r="I87" s="315" t="s">
        <v>2437</v>
      </c>
      <c r="J87" s="315">
        <v>50</v>
      </c>
      <c r="K87" s="329"/>
    </row>
    <row r="88" s="1" customFormat="1" ht="15" customHeight="1">
      <c r="B88" s="340"/>
      <c r="C88" s="315" t="s">
        <v>2456</v>
      </c>
      <c r="D88" s="315"/>
      <c r="E88" s="315"/>
      <c r="F88" s="338" t="s">
        <v>2441</v>
      </c>
      <c r="G88" s="339"/>
      <c r="H88" s="315" t="s">
        <v>2457</v>
      </c>
      <c r="I88" s="315" t="s">
        <v>2437</v>
      </c>
      <c r="J88" s="315">
        <v>20</v>
      </c>
      <c r="K88" s="329"/>
    </row>
    <row r="89" s="1" customFormat="1" ht="15" customHeight="1">
      <c r="B89" s="340"/>
      <c r="C89" s="315" t="s">
        <v>2458</v>
      </c>
      <c r="D89" s="315"/>
      <c r="E89" s="315"/>
      <c r="F89" s="338" t="s">
        <v>2441</v>
      </c>
      <c r="G89" s="339"/>
      <c r="H89" s="315" t="s">
        <v>2459</v>
      </c>
      <c r="I89" s="315" t="s">
        <v>2437</v>
      </c>
      <c r="J89" s="315">
        <v>20</v>
      </c>
      <c r="K89" s="329"/>
    </row>
    <row r="90" s="1" customFormat="1" ht="15" customHeight="1">
      <c r="B90" s="340"/>
      <c r="C90" s="315" t="s">
        <v>2460</v>
      </c>
      <c r="D90" s="315"/>
      <c r="E90" s="315"/>
      <c r="F90" s="338" t="s">
        <v>2441</v>
      </c>
      <c r="G90" s="339"/>
      <c r="H90" s="315" t="s">
        <v>2461</v>
      </c>
      <c r="I90" s="315" t="s">
        <v>2437</v>
      </c>
      <c r="J90" s="315">
        <v>50</v>
      </c>
      <c r="K90" s="329"/>
    </row>
    <row r="91" s="1" customFormat="1" ht="15" customHeight="1">
      <c r="B91" s="340"/>
      <c r="C91" s="315" t="s">
        <v>2462</v>
      </c>
      <c r="D91" s="315"/>
      <c r="E91" s="315"/>
      <c r="F91" s="338" t="s">
        <v>2441</v>
      </c>
      <c r="G91" s="339"/>
      <c r="H91" s="315" t="s">
        <v>2462</v>
      </c>
      <c r="I91" s="315" t="s">
        <v>2437</v>
      </c>
      <c r="J91" s="315">
        <v>50</v>
      </c>
      <c r="K91" s="329"/>
    </row>
    <row r="92" s="1" customFormat="1" ht="15" customHeight="1">
      <c r="B92" s="340"/>
      <c r="C92" s="315" t="s">
        <v>2463</v>
      </c>
      <c r="D92" s="315"/>
      <c r="E92" s="315"/>
      <c r="F92" s="338" t="s">
        <v>2441</v>
      </c>
      <c r="G92" s="339"/>
      <c r="H92" s="315" t="s">
        <v>2464</v>
      </c>
      <c r="I92" s="315" t="s">
        <v>2437</v>
      </c>
      <c r="J92" s="315">
        <v>255</v>
      </c>
      <c r="K92" s="329"/>
    </row>
    <row r="93" s="1" customFormat="1" ht="15" customHeight="1">
      <c r="B93" s="340"/>
      <c r="C93" s="315" t="s">
        <v>2465</v>
      </c>
      <c r="D93" s="315"/>
      <c r="E93" s="315"/>
      <c r="F93" s="338" t="s">
        <v>2435</v>
      </c>
      <c r="G93" s="339"/>
      <c r="H93" s="315" t="s">
        <v>2466</v>
      </c>
      <c r="I93" s="315" t="s">
        <v>2467</v>
      </c>
      <c r="J93" s="315"/>
      <c r="K93" s="329"/>
    </row>
    <row r="94" s="1" customFormat="1" ht="15" customHeight="1">
      <c r="B94" s="340"/>
      <c r="C94" s="315" t="s">
        <v>2468</v>
      </c>
      <c r="D94" s="315"/>
      <c r="E94" s="315"/>
      <c r="F94" s="338" t="s">
        <v>2435</v>
      </c>
      <c r="G94" s="339"/>
      <c r="H94" s="315" t="s">
        <v>2469</v>
      </c>
      <c r="I94" s="315" t="s">
        <v>2470</v>
      </c>
      <c r="J94" s="315"/>
      <c r="K94" s="329"/>
    </row>
    <row r="95" s="1" customFormat="1" ht="15" customHeight="1">
      <c r="B95" s="340"/>
      <c r="C95" s="315" t="s">
        <v>2471</v>
      </c>
      <c r="D95" s="315"/>
      <c r="E95" s="315"/>
      <c r="F95" s="338" t="s">
        <v>2435</v>
      </c>
      <c r="G95" s="339"/>
      <c r="H95" s="315" t="s">
        <v>2471</v>
      </c>
      <c r="I95" s="315" t="s">
        <v>2470</v>
      </c>
      <c r="J95" s="315"/>
      <c r="K95" s="329"/>
    </row>
    <row r="96" s="1" customFormat="1" ht="15" customHeight="1">
      <c r="B96" s="340"/>
      <c r="C96" s="315" t="s">
        <v>43</v>
      </c>
      <c r="D96" s="315"/>
      <c r="E96" s="315"/>
      <c r="F96" s="338" t="s">
        <v>2435</v>
      </c>
      <c r="G96" s="339"/>
      <c r="H96" s="315" t="s">
        <v>2472</v>
      </c>
      <c r="I96" s="315" t="s">
        <v>2470</v>
      </c>
      <c r="J96" s="315"/>
      <c r="K96" s="329"/>
    </row>
    <row r="97" s="1" customFormat="1" ht="15" customHeight="1">
      <c r="B97" s="340"/>
      <c r="C97" s="315" t="s">
        <v>53</v>
      </c>
      <c r="D97" s="315"/>
      <c r="E97" s="315"/>
      <c r="F97" s="338" t="s">
        <v>2435</v>
      </c>
      <c r="G97" s="339"/>
      <c r="H97" s="315" t="s">
        <v>2473</v>
      </c>
      <c r="I97" s="315" t="s">
        <v>2470</v>
      </c>
      <c r="J97" s="315"/>
      <c r="K97" s="329"/>
    </row>
    <row r="98" s="1" customFormat="1" ht="15" customHeight="1">
      <c r="B98" s="343"/>
      <c r="C98" s="344"/>
      <c r="D98" s="344"/>
      <c r="E98" s="344"/>
      <c r="F98" s="344"/>
      <c r="G98" s="344"/>
      <c r="H98" s="344"/>
      <c r="I98" s="344"/>
      <c r="J98" s="344"/>
      <c r="K98" s="345"/>
    </row>
    <row r="99" s="1" customFormat="1" ht="18.75" customHeight="1">
      <c r="B99" s="346"/>
      <c r="C99" s="347"/>
      <c r="D99" s="347"/>
      <c r="E99" s="347"/>
      <c r="F99" s="347"/>
      <c r="G99" s="347"/>
      <c r="H99" s="347"/>
      <c r="I99" s="347"/>
      <c r="J99" s="347"/>
      <c r="K99" s="346"/>
    </row>
    <row r="100" s="1" customFormat="1" ht="18.75" customHeight="1">
      <c r="B100" s="323"/>
      <c r="C100" s="323"/>
      <c r="D100" s="323"/>
      <c r="E100" s="323"/>
      <c r="F100" s="323"/>
      <c r="G100" s="323"/>
      <c r="H100" s="323"/>
      <c r="I100" s="323"/>
      <c r="J100" s="323"/>
      <c r="K100" s="323"/>
    </row>
    <row r="101" s="1" customFormat="1" ht="7.5" customHeight="1">
      <c r="B101" s="324"/>
      <c r="C101" s="325"/>
      <c r="D101" s="325"/>
      <c r="E101" s="325"/>
      <c r="F101" s="325"/>
      <c r="G101" s="325"/>
      <c r="H101" s="325"/>
      <c r="I101" s="325"/>
      <c r="J101" s="325"/>
      <c r="K101" s="326"/>
    </row>
    <row r="102" s="1" customFormat="1" ht="45" customHeight="1">
      <c r="B102" s="327"/>
      <c r="C102" s="328" t="s">
        <v>2474</v>
      </c>
      <c r="D102" s="328"/>
      <c r="E102" s="328"/>
      <c r="F102" s="328"/>
      <c r="G102" s="328"/>
      <c r="H102" s="328"/>
      <c r="I102" s="328"/>
      <c r="J102" s="328"/>
      <c r="K102" s="329"/>
    </row>
    <row r="103" s="1" customFormat="1" ht="17.25" customHeight="1">
      <c r="B103" s="327"/>
      <c r="C103" s="330" t="s">
        <v>2429</v>
      </c>
      <c r="D103" s="330"/>
      <c r="E103" s="330"/>
      <c r="F103" s="330" t="s">
        <v>2430</v>
      </c>
      <c r="G103" s="331"/>
      <c r="H103" s="330" t="s">
        <v>59</v>
      </c>
      <c r="I103" s="330" t="s">
        <v>62</v>
      </c>
      <c r="J103" s="330" t="s">
        <v>2431</v>
      </c>
      <c r="K103" s="329"/>
    </row>
    <row r="104" s="1" customFormat="1" ht="17.25" customHeight="1">
      <c r="B104" s="327"/>
      <c r="C104" s="332" t="s">
        <v>2432</v>
      </c>
      <c r="D104" s="332"/>
      <c r="E104" s="332"/>
      <c r="F104" s="333" t="s">
        <v>2433</v>
      </c>
      <c r="G104" s="334"/>
      <c r="H104" s="332"/>
      <c r="I104" s="332"/>
      <c r="J104" s="332" t="s">
        <v>2434</v>
      </c>
      <c r="K104" s="329"/>
    </row>
    <row r="105" s="1" customFormat="1" ht="5.25" customHeight="1">
      <c r="B105" s="327"/>
      <c r="C105" s="330"/>
      <c r="D105" s="330"/>
      <c r="E105" s="330"/>
      <c r="F105" s="330"/>
      <c r="G105" s="348"/>
      <c r="H105" s="330"/>
      <c r="I105" s="330"/>
      <c r="J105" s="330"/>
      <c r="K105" s="329"/>
    </row>
    <row r="106" s="1" customFormat="1" ht="15" customHeight="1">
      <c r="B106" s="327"/>
      <c r="C106" s="315" t="s">
        <v>58</v>
      </c>
      <c r="D106" s="337"/>
      <c r="E106" s="337"/>
      <c r="F106" s="338" t="s">
        <v>2435</v>
      </c>
      <c r="G106" s="315"/>
      <c r="H106" s="315" t="s">
        <v>2475</v>
      </c>
      <c r="I106" s="315" t="s">
        <v>2437</v>
      </c>
      <c r="J106" s="315">
        <v>20</v>
      </c>
      <c r="K106" s="329"/>
    </row>
    <row r="107" s="1" customFormat="1" ht="15" customHeight="1">
      <c r="B107" s="327"/>
      <c r="C107" s="315" t="s">
        <v>2438</v>
      </c>
      <c r="D107" s="315"/>
      <c r="E107" s="315"/>
      <c r="F107" s="338" t="s">
        <v>2435</v>
      </c>
      <c r="G107" s="315"/>
      <c r="H107" s="315" t="s">
        <v>2475</v>
      </c>
      <c r="I107" s="315" t="s">
        <v>2437</v>
      </c>
      <c r="J107" s="315">
        <v>120</v>
      </c>
      <c r="K107" s="329"/>
    </row>
    <row r="108" s="1" customFormat="1" ht="15" customHeight="1">
      <c r="B108" s="340"/>
      <c r="C108" s="315" t="s">
        <v>2440</v>
      </c>
      <c r="D108" s="315"/>
      <c r="E108" s="315"/>
      <c r="F108" s="338" t="s">
        <v>2441</v>
      </c>
      <c r="G108" s="315"/>
      <c r="H108" s="315" t="s">
        <v>2475</v>
      </c>
      <c r="I108" s="315" t="s">
        <v>2437</v>
      </c>
      <c r="J108" s="315">
        <v>50</v>
      </c>
      <c r="K108" s="329"/>
    </row>
    <row r="109" s="1" customFormat="1" ht="15" customHeight="1">
      <c r="B109" s="340"/>
      <c r="C109" s="315" t="s">
        <v>2443</v>
      </c>
      <c r="D109" s="315"/>
      <c r="E109" s="315"/>
      <c r="F109" s="338" t="s">
        <v>2435</v>
      </c>
      <c r="G109" s="315"/>
      <c r="H109" s="315" t="s">
        <v>2475</v>
      </c>
      <c r="I109" s="315" t="s">
        <v>2445</v>
      </c>
      <c r="J109" s="315"/>
      <c r="K109" s="329"/>
    </row>
    <row r="110" s="1" customFormat="1" ht="15" customHeight="1">
      <c r="B110" s="340"/>
      <c r="C110" s="315" t="s">
        <v>2454</v>
      </c>
      <c r="D110" s="315"/>
      <c r="E110" s="315"/>
      <c r="F110" s="338" t="s">
        <v>2441</v>
      </c>
      <c r="G110" s="315"/>
      <c r="H110" s="315" t="s">
        <v>2475</v>
      </c>
      <c r="I110" s="315" t="s">
        <v>2437</v>
      </c>
      <c r="J110" s="315">
        <v>50</v>
      </c>
      <c r="K110" s="329"/>
    </row>
    <row r="111" s="1" customFormat="1" ht="15" customHeight="1">
      <c r="B111" s="340"/>
      <c r="C111" s="315" t="s">
        <v>2462</v>
      </c>
      <c r="D111" s="315"/>
      <c r="E111" s="315"/>
      <c r="F111" s="338" t="s">
        <v>2441</v>
      </c>
      <c r="G111" s="315"/>
      <c r="H111" s="315" t="s">
        <v>2475</v>
      </c>
      <c r="I111" s="315" t="s">
        <v>2437</v>
      </c>
      <c r="J111" s="315">
        <v>50</v>
      </c>
      <c r="K111" s="329"/>
    </row>
    <row r="112" s="1" customFormat="1" ht="15" customHeight="1">
      <c r="B112" s="340"/>
      <c r="C112" s="315" t="s">
        <v>2460</v>
      </c>
      <c r="D112" s="315"/>
      <c r="E112" s="315"/>
      <c r="F112" s="338" t="s">
        <v>2441</v>
      </c>
      <c r="G112" s="315"/>
      <c r="H112" s="315" t="s">
        <v>2475</v>
      </c>
      <c r="I112" s="315" t="s">
        <v>2437</v>
      </c>
      <c r="J112" s="315">
        <v>50</v>
      </c>
      <c r="K112" s="329"/>
    </row>
    <row r="113" s="1" customFormat="1" ht="15" customHeight="1">
      <c r="B113" s="340"/>
      <c r="C113" s="315" t="s">
        <v>58</v>
      </c>
      <c r="D113" s="315"/>
      <c r="E113" s="315"/>
      <c r="F113" s="338" t="s">
        <v>2435</v>
      </c>
      <c r="G113" s="315"/>
      <c r="H113" s="315" t="s">
        <v>2476</v>
      </c>
      <c r="I113" s="315" t="s">
        <v>2437</v>
      </c>
      <c r="J113" s="315">
        <v>20</v>
      </c>
      <c r="K113" s="329"/>
    </row>
    <row r="114" s="1" customFormat="1" ht="15" customHeight="1">
      <c r="B114" s="340"/>
      <c r="C114" s="315" t="s">
        <v>2477</v>
      </c>
      <c r="D114" s="315"/>
      <c r="E114" s="315"/>
      <c r="F114" s="338" t="s">
        <v>2435</v>
      </c>
      <c r="G114" s="315"/>
      <c r="H114" s="315" t="s">
        <v>2478</v>
      </c>
      <c r="I114" s="315" t="s">
        <v>2437</v>
      </c>
      <c r="J114" s="315">
        <v>120</v>
      </c>
      <c r="K114" s="329"/>
    </row>
    <row r="115" s="1" customFormat="1" ht="15" customHeight="1">
      <c r="B115" s="340"/>
      <c r="C115" s="315" t="s">
        <v>43</v>
      </c>
      <c r="D115" s="315"/>
      <c r="E115" s="315"/>
      <c r="F115" s="338" t="s">
        <v>2435</v>
      </c>
      <c r="G115" s="315"/>
      <c r="H115" s="315" t="s">
        <v>2479</v>
      </c>
      <c r="I115" s="315" t="s">
        <v>2470</v>
      </c>
      <c r="J115" s="315"/>
      <c r="K115" s="329"/>
    </row>
    <row r="116" s="1" customFormat="1" ht="15" customHeight="1">
      <c r="B116" s="340"/>
      <c r="C116" s="315" t="s">
        <v>53</v>
      </c>
      <c r="D116" s="315"/>
      <c r="E116" s="315"/>
      <c r="F116" s="338" t="s">
        <v>2435</v>
      </c>
      <c r="G116" s="315"/>
      <c r="H116" s="315" t="s">
        <v>2480</v>
      </c>
      <c r="I116" s="315" t="s">
        <v>2470</v>
      </c>
      <c r="J116" s="315"/>
      <c r="K116" s="329"/>
    </row>
    <row r="117" s="1" customFormat="1" ht="15" customHeight="1">
      <c r="B117" s="340"/>
      <c r="C117" s="315" t="s">
        <v>62</v>
      </c>
      <c r="D117" s="315"/>
      <c r="E117" s="315"/>
      <c r="F117" s="338" t="s">
        <v>2435</v>
      </c>
      <c r="G117" s="315"/>
      <c r="H117" s="315" t="s">
        <v>2481</v>
      </c>
      <c r="I117" s="315" t="s">
        <v>2482</v>
      </c>
      <c r="J117" s="315"/>
      <c r="K117" s="329"/>
    </row>
    <row r="118" s="1" customFormat="1" ht="15" customHeight="1">
      <c r="B118" s="343"/>
      <c r="C118" s="349"/>
      <c r="D118" s="349"/>
      <c r="E118" s="349"/>
      <c r="F118" s="349"/>
      <c r="G118" s="349"/>
      <c r="H118" s="349"/>
      <c r="I118" s="349"/>
      <c r="J118" s="349"/>
      <c r="K118" s="345"/>
    </row>
    <row r="119" s="1" customFormat="1" ht="18.75" customHeight="1">
      <c r="B119" s="350"/>
      <c r="C119" s="351"/>
      <c r="D119" s="351"/>
      <c r="E119" s="351"/>
      <c r="F119" s="352"/>
      <c r="G119" s="351"/>
      <c r="H119" s="351"/>
      <c r="I119" s="351"/>
      <c r="J119" s="351"/>
      <c r="K119" s="350"/>
    </row>
    <row r="120" s="1" customFormat="1" ht="18.75" customHeight="1">
      <c r="B120" s="323"/>
      <c r="C120" s="323"/>
      <c r="D120" s="323"/>
      <c r="E120" s="323"/>
      <c r="F120" s="323"/>
      <c r="G120" s="323"/>
      <c r="H120" s="323"/>
      <c r="I120" s="323"/>
      <c r="J120" s="323"/>
      <c r="K120" s="323"/>
    </row>
    <row r="121" s="1" customFormat="1" ht="7.5" customHeight="1">
      <c r="B121" s="353"/>
      <c r="C121" s="354"/>
      <c r="D121" s="354"/>
      <c r="E121" s="354"/>
      <c r="F121" s="354"/>
      <c r="G121" s="354"/>
      <c r="H121" s="354"/>
      <c r="I121" s="354"/>
      <c r="J121" s="354"/>
      <c r="K121" s="355"/>
    </row>
    <row r="122" s="1" customFormat="1" ht="45" customHeight="1">
      <c r="B122" s="356"/>
      <c r="C122" s="306" t="s">
        <v>2483</v>
      </c>
      <c r="D122" s="306"/>
      <c r="E122" s="306"/>
      <c r="F122" s="306"/>
      <c r="G122" s="306"/>
      <c r="H122" s="306"/>
      <c r="I122" s="306"/>
      <c r="J122" s="306"/>
      <c r="K122" s="357"/>
    </row>
    <row r="123" s="1" customFormat="1" ht="17.25" customHeight="1">
      <c r="B123" s="358"/>
      <c r="C123" s="330" t="s">
        <v>2429</v>
      </c>
      <c r="D123" s="330"/>
      <c r="E123" s="330"/>
      <c r="F123" s="330" t="s">
        <v>2430</v>
      </c>
      <c r="G123" s="331"/>
      <c r="H123" s="330" t="s">
        <v>59</v>
      </c>
      <c r="I123" s="330" t="s">
        <v>62</v>
      </c>
      <c r="J123" s="330" t="s">
        <v>2431</v>
      </c>
      <c r="K123" s="359"/>
    </row>
    <row r="124" s="1" customFormat="1" ht="17.25" customHeight="1">
      <c r="B124" s="358"/>
      <c r="C124" s="332" t="s">
        <v>2432</v>
      </c>
      <c r="D124" s="332"/>
      <c r="E124" s="332"/>
      <c r="F124" s="333" t="s">
        <v>2433</v>
      </c>
      <c r="G124" s="334"/>
      <c r="H124" s="332"/>
      <c r="I124" s="332"/>
      <c r="J124" s="332" t="s">
        <v>2434</v>
      </c>
      <c r="K124" s="359"/>
    </row>
    <row r="125" s="1" customFormat="1" ht="5.25" customHeight="1">
      <c r="B125" s="360"/>
      <c r="C125" s="335"/>
      <c r="D125" s="335"/>
      <c r="E125" s="335"/>
      <c r="F125" s="335"/>
      <c r="G125" s="361"/>
      <c r="H125" s="335"/>
      <c r="I125" s="335"/>
      <c r="J125" s="335"/>
      <c r="K125" s="362"/>
    </row>
    <row r="126" s="1" customFormat="1" ht="15" customHeight="1">
      <c r="B126" s="360"/>
      <c r="C126" s="315" t="s">
        <v>2438</v>
      </c>
      <c r="D126" s="337"/>
      <c r="E126" s="337"/>
      <c r="F126" s="338" t="s">
        <v>2435</v>
      </c>
      <c r="G126" s="315"/>
      <c r="H126" s="315" t="s">
        <v>2475</v>
      </c>
      <c r="I126" s="315" t="s">
        <v>2437</v>
      </c>
      <c r="J126" s="315">
        <v>120</v>
      </c>
      <c r="K126" s="363"/>
    </row>
    <row r="127" s="1" customFormat="1" ht="15" customHeight="1">
      <c r="B127" s="360"/>
      <c r="C127" s="315" t="s">
        <v>2484</v>
      </c>
      <c r="D127" s="315"/>
      <c r="E127" s="315"/>
      <c r="F127" s="338" t="s">
        <v>2435</v>
      </c>
      <c r="G127" s="315"/>
      <c r="H127" s="315" t="s">
        <v>2485</v>
      </c>
      <c r="I127" s="315" t="s">
        <v>2437</v>
      </c>
      <c r="J127" s="315" t="s">
        <v>2486</v>
      </c>
      <c r="K127" s="363"/>
    </row>
    <row r="128" s="1" customFormat="1" ht="15" customHeight="1">
      <c r="B128" s="360"/>
      <c r="C128" s="315" t="s">
        <v>89</v>
      </c>
      <c r="D128" s="315"/>
      <c r="E128" s="315"/>
      <c r="F128" s="338" t="s">
        <v>2435</v>
      </c>
      <c r="G128" s="315"/>
      <c r="H128" s="315" t="s">
        <v>2487</v>
      </c>
      <c r="I128" s="315" t="s">
        <v>2437</v>
      </c>
      <c r="J128" s="315" t="s">
        <v>2486</v>
      </c>
      <c r="K128" s="363"/>
    </row>
    <row r="129" s="1" customFormat="1" ht="15" customHeight="1">
      <c r="B129" s="360"/>
      <c r="C129" s="315" t="s">
        <v>2446</v>
      </c>
      <c r="D129" s="315"/>
      <c r="E129" s="315"/>
      <c r="F129" s="338" t="s">
        <v>2441</v>
      </c>
      <c r="G129" s="315"/>
      <c r="H129" s="315" t="s">
        <v>2447</v>
      </c>
      <c r="I129" s="315" t="s">
        <v>2437</v>
      </c>
      <c r="J129" s="315">
        <v>15</v>
      </c>
      <c r="K129" s="363"/>
    </row>
    <row r="130" s="1" customFormat="1" ht="15" customHeight="1">
      <c r="B130" s="360"/>
      <c r="C130" s="341" t="s">
        <v>2448</v>
      </c>
      <c r="D130" s="341"/>
      <c r="E130" s="341"/>
      <c r="F130" s="342" t="s">
        <v>2441</v>
      </c>
      <c r="G130" s="341"/>
      <c r="H130" s="341" t="s">
        <v>2449</v>
      </c>
      <c r="I130" s="341" t="s">
        <v>2437</v>
      </c>
      <c r="J130" s="341">
        <v>15</v>
      </c>
      <c r="K130" s="363"/>
    </row>
    <row r="131" s="1" customFormat="1" ht="15" customHeight="1">
      <c r="B131" s="360"/>
      <c r="C131" s="341" t="s">
        <v>2450</v>
      </c>
      <c r="D131" s="341"/>
      <c r="E131" s="341"/>
      <c r="F131" s="342" t="s">
        <v>2441</v>
      </c>
      <c r="G131" s="341"/>
      <c r="H131" s="341" t="s">
        <v>2451</v>
      </c>
      <c r="I131" s="341" t="s">
        <v>2437</v>
      </c>
      <c r="J131" s="341">
        <v>20</v>
      </c>
      <c r="K131" s="363"/>
    </row>
    <row r="132" s="1" customFormat="1" ht="15" customHeight="1">
      <c r="B132" s="360"/>
      <c r="C132" s="341" t="s">
        <v>2452</v>
      </c>
      <c r="D132" s="341"/>
      <c r="E132" s="341"/>
      <c r="F132" s="342" t="s">
        <v>2441</v>
      </c>
      <c r="G132" s="341"/>
      <c r="H132" s="341" t="s">
        <v>2453</v>
      </c>
      <c r="I132" s="341" t="s">
        <v>2437</v>
      </c>
      <c r="J132" s="341">
        <v>20</v>
      </c>
      <c r="K132" s="363"/>
    </row>
    <row r="133" s="1" customFormat="1" ht="15" customHeight="1">
      <c r="B133" s="360"/>
      <c r="C133" s="315" t="s">
        <v>2440</v>
      </c>
      <c r="D133" s="315"/>
      <c r="E133" s="315"/>
      <c r="F133" s="338" t="s">
        <v>2441</v>
      </c>
      <c r="G133" s="315"/>
      <c r="H133" s="315" t="s">
        <v>2475</v>
      </c>
      <c r="I133" s="315" t="s">
        <v>2437</v>
      </c>
      <c r="J133" s="315">
        <v>50</v>
      </c>
      <c r="K133" s="363"/>
    </row>
    <row r="134" s="1" customFormat="1" ht="15" customHeight="1">
      <c r="B134" s="360"/>
      <c r="C134" s="315" t="s">
        <v>2454</v>
      </c>
      <c r="D134" s="315"/>
      <c r="E134" s="315"/>
      <c r="F134" s="338" t="s">
        <v>2441</v>
      </c>
      <c r="G134" s="315"/>
      <c r="H134" s="315" t="s">
        <v>2475</v>
      </c>
      <c r="I134" s="315" t="s">
        <v>2437</v>
      </c>
      <c r="J134" s="315">
        <v>50</v>
      </c>
      <c r="K134" s="363"/>
    </row>
    <row r="135" s="1" customFormat="1" ht="15" customHeight="1">
      <c r="B135" s="360"/>
      <c r="C135" s="315" t="s">
        <v>2460</v>
      </c>
      <c r="D135" s="315"/>
      <c r="E135" s="315"/>
      <c r="F135" s="338" t="s">
        <v>2441</v>
      </c>
      <c r="G135" s="315"/>
      <c r="H135" s="315" t="s">
        <v>2475</v>
      </c>
      <c r="I135" s="315" t="s">
        <v>2437</v>
      </c>
      <c r="J135" s="315">
        <v>50</v>
      </c>
      <c r="K135" s="363"/>
    </row>
    <row r="136" s="1" customFormat="1" ht="15" customHeight="1">
      <c r="B136" s="360"/>
      <c r="C136" s="315" t="s">
        <v>2462</v>
      </c>
      <c r="D136" s="315"/>
      <c r="E136" s="315"/>
      <c r="F136" s="338" t="s">
        <v>2441</v>
      </c>
      <c r="G136" s="315"/>
      <c r="H136" s="315" t="s">
        <v>2475</v>
      </c>
      <c r="I136" s="315" t="s">
        <v>2437</v>
      </c>
      <c r="J136" s="315">
        <v>50</v>
      </c>
      <c r="K136" s="363"/>
    </row>
    <row r="137" s="1" customFormat="1" ht="15" customHeight="1">
      <c r="B137" s="360"/>
      <c r="C137" s="315" t="s">
        <v>2463</v>
      </c>
      <c r="D137" s="315"/>
      <c r="E137" s="315"/>
      <c r="F137" s="338" t="s">
        <v>2441</v>
      </c>
      <c r="G137" s="315"/>
      <c r="H137" s="315" t="s">
        <v>2488</v>
      </c>
      <c r="I137" s="315" t="s">
        <v>2437</v>
      </c>
      <c r="J137" s="315">
        <v>255</v>
      </c>
      <c r="K137" s="363"/>
    </row>
    <row r="138" s="1" customFormat="1" ht="15" customHeight="1">
      <c r="B138" s="360"/>
      <c r="C138" s="315" t="s">
        <v>2465</v>
      </c>
      <c r="D138" s="315"/>
      <c r="E138" s="315"/>
      <c r="F138" s="338" t="s">
        <v>2435</v>
      </c>
      <c r="G138" s="315"/>
      <c r="H138" s="315" t="s">
        <v>2489</v>
      </c>
      <c r="I138" s="315" t="s">
        <v>2467</v>
      </c>
      <c r="J138" s="315"/>
      <c r="K138" s="363"/>
    </row>
    <row r="139" s="1" customFormat="1" ht="15" customHeight="1">
      <c r="B139" s="360"/>
      <c r="C139" s="315" t="s">
        <v>2468</v>
      </c>
      <c r="D139" s="315"/>
      <c r="E139" s="315"/>
      <c r="F139" s="338" t="s">
        <v>2435</v>
      </c>
      <c r="G139" s="315"/>
      <c r="H139" s="315" t="s">
        <v>2490</v>
      </c>
      <c r="I139" s="315" t="s">
        <v>2470</v>
      </c>
      <c r="J139" s="315"/>
      <c r="K139" s="363"/>
    </row>
    <row r="140" s="1" customFormat="1" ht="15" customHeight="1">
      <c r="B140" s="360"/>
      <c r="C140" s="315" t="s">
        <v>2471</v>
      </c>
      <c r="D140" s="315"/>
      <c r="E140" s="315"/>
      <c r="F140" s="338" t="s">
        <v>2435</v>
      </c>
      <c r="G140" s="315"/>
      <c r="H140" s="315" t="s">
        <v>2471</v>
      </c>
      <c r="I140" s="315" t="s">
        <v>2470</v>
      </c>
      <c r="J140" s="315"/>
      <c r="K140" s="363"/>
    </row>
    <row r="141" s="1" customFormat="1" ht="15" customHeight="1">
      <c r="B141" s="360"/>
      <c r="C141" s="315" t="s">
        <v>43</v>
      </c>
      <c r="D141" s="315"/>
      <c r="E141" s="315"/>
      <c r="F141" s="338" t="s">
        <v>2435</v>
      </c>
      <c r="G141" s="315"/>
      <c r="H141" s="315" t="s">
        <v>2491</v>
      </c>
      <c r="I141" s="315" t="s">
        <v>2470</v>
      </c>
      <c r="J141" s="315"/>
      <c r="K141" s="363"/>
    </row>
    <row r="142" s="1" customFormat="1" ht="15" customHeight="1">
      <c r="B142" s="360"/>
      <c r="C142" s="315" t="s">
        <v>2492</v>
      </c>
      <c r="D142" s="315"/>
      <c r="E142" s="315"/>
      <c r="F142" s="338" t="s">
        <v>2435</v>
      </c>
      <c r="G142" s="315"/>
      <c r="H142" s="315" t="s">
        <v>2493</v>
      </c>
      <c r="I142" s="315" t="s">
        <v>2470</v>
      </c>
      <c r="J142" s="315"/>
      <c r="K142" s="363"/>
    </row>
    <row r="143" s="1" customFormat="1" ht="15" customHeight="1">
      <c r="B143" s="364"/>
      <c r="C143" s="365"/>
      <c r="D143" s="365"/>
      <c r="E143" s="365"/>
      <c r="F143" s="365"/>
      <c r="G143" s="365"/>
      <c r="H143" s="365"/>
      <c r="I143" s="365"/>
      <c r="J143" s="365"/>
      <c r="K143" s="366"/>
    </row>
    <row r="144" s="1" customFormat="1" ht="18.75" customHeight="1">
      <c r="B144" s="351"/>
      <c r="C144" s="351"/>
      <c r="D144" s="351"/>
      <c r="E144" s="351"/>
      <c r="F144" s="352"/>
      <c r="G144" s="351"/>
      <c r="H144" s="351"/>
      <c r="I144" s="351"/>
      <c r="J144" s="351"/>
      <c r="K144" s="351"/>
    </row>
    <row r="145" s="1" customFormat="1" ht="18.75" customHeight="1">
      <c r="B145" s="323"/>
      <c r="C145" s="323"/>
      <c r="D145" s="323"/>
      <c r="E145" s="323"/>
      <c r="F145" s="323"/>
      <c r="G145" s="323"/>
      <c r="H145" s="323"/>
      <c r="I145" s="323"/>
      <c r="J145" s="323"/>
      <c r="K145" s="323"/>
    </row>
    <row r="146" s="1" customFormat="1" ht="7.5" customHeight="1">
      <c r="B146" s="324"/>
      <c r="C146" s="325"/>
      <c r="D146" s="325"/>
      <c r="E146" s="325"/>
      <c r="F146" s="325"/>
      <c r="G146" s="325"/>
      <c r="H146" s="325"/>
      <c r="I146" s="325"/>
      <c r="J146" s="325"/>
      <c r="K146" s="326"/>
    </row>
    <row r="147" s="1" customFormat="1" ht="45" customHeight="1">
      <c r="B147" s="327"/>
      <c r="C147" s="328" t="s">
        <v>2494</v>
      </c>
      <c r="D147" s="328"/>
      <c r="E147" s="328"/>
      <c r="F147" s="328"/>
      <c r="G147" s="328"/>
      <c r="H147" s="328"/>
      <c r="I147" s="328"/>
      <c r="J147" s="328"/>
      <c r="K147" s="329"/>
    </row>
    <row r="148" s="1" customFormat="1" ht="17.25" customHeight="1">
      <c r="B148" s="327"/>
      <c r="C148" s="330" t="s">
        <v>2429</v>
      </c>
      <c r="D148" s="330"/>
      <c r="E148" s="330"/>
      <c r="F148" s="330" t="s">
        <v>2430</v>
      </c>
      <c r="G148" s="331"/>
      <c r="H148" s="330" t="s">
        <v>59</v>
      </c>
      <c r="I148" s="330" t="s">
        <v>62</v>
      </c>
      <c r="J148" s="330" t="s">
        <v>2431</v>
      </c>
      <c r="K148" s="329"/>
    </row>
    <row r="149" s="1" customFormat="1" ht="17.25" customHeight="1">
      <c r="B149" s="327"/>
      <c r="C149" s="332" t="s">
        <v>2432</v>
      </c>
      <c r="D149" s="332"/>
      <c r="E149" s="332"/>
      <c r="F149" s="333" t="s">
        <v>2433</v>
      </c>
      <c r="G149" s="334"/>
      <c r="H149" s="332"/>
      <c r="I149" s="332"/>
      <c r="J149" s="332" t="s">
        <v>2434</v>
      </c>
      <c r="K149" s="329"/>
    </row>
    <row r="150" s="1" customFormat="1" ht="5.25" customHeight="1">
      <c r="B150" s="340"/>
      <c r="C150" s="335"/>
      <c r="D150" s="335"/>
      <c r="E150" s="335"/>
      <c r="F150" s="335"/>
      <c r="G150" s="336"/>
      <c r="H150" s="335"/>
      <c r="I150" s="335"/>
      <c r="J150" s="335"/>
      <c r="K150" s="363"/>
    </row>
    <row r="151" s="1" customFormat="1" ht="15" customHeight="1">
      <c r="B151" s="340"/>
      <c r="C151" s="367" t="s">
        <v>2438</v>
      </c>
      <c r="D151" s="315"/>
      <c r="E151" s="315"/>
      <c r="F151" s="368" t="s">
        <v>2435</v>
      </c>
      <c r="G151" s="315"/>
      <c r="H151" s="367" t="s">
        <v>2475</v>
      </c>
      <c r="I151" s="367" t="s">
        <v>2437</v>
      </c>
      <c r="J151" s="367">
        <v>120</v>
      </c>
      <c r="K151" s="363"/>
    </row>
    <row r="152" s="1" customFormat="1" ht="15" customHeight="1">
      <c r="B152" s="340"/>
      <c r="C152" s="367" t="s">
        <v>2484</v>
      </c>
      <c r="D152" s="315"/>
      <c r="E152" s="315"/>
      <c r="F152" s="368" t="s">
        <v>2435</v>
      </c>
      <c r="G152" s="315"/>
      <c r="H152" s="367" t="s">
        <v>2495</v>
      </c>
      <c r="I152" s="367" t="s">
        <v>2437</v>
      </c>
      <c r="J152" s="367" t="s">
        <v>2486</v>
      </c>
      <c r="K152" s="363"/>
    </row>
    <row r="153" s="1" customFormat="1" ht="15" customHeight="1">
      <c r="B153" s="340"/>
      <c r="C153" s="367" t="s">
        <v>89</v>
      </c>
      <c r="D153" s="315"/>
      <c r="E153" s="315"/>
      <c r="F153" s="368" t="s">
        <v>2435</v>
      </c>
      <c r="G153" s="315"/>
      <c r="H153" s="367" t="s">
        <v>2496</v>
      </c>
      <c r="I153" s="367" t="s">
        <v>2437</v>
      </c>
      <c r="J153" s="367" t="s">
        <v>2486</v>
      </c>
      <c r="K153" s="363"/>
    </row>
    <row r="154" s="1" customFormat="1" ht="15" customHeight="1">
      <c r="B154" s="340"/>
      <c r="C154" s="367" t="s">
        <v>2440</v>
      </c>
      <c r="D154" s="315"/>
      <c r="E154" s="315"/>
      <c r="F154" s="368" t="s">
        <v>2441</v>
      </c>
      <c r="G154" s="315"/>
      <c r="H154" s="367" t="s">
        <v>2475</v>
      </c>
      <c r="I154" s="367" t="s">
        <v>2437</v>
      </c>
      <c r="J154" s="367">
        <v>50</v>
      </c>
      <c r="K154" s="363"/>
    </row>
    <row r="155" s="1" customFormat="1" ht="15" customHeight="1">
      <c r="B155" s="340"/>
      <c r="C155" s="367" t="s">
        <v>2443</v>
      </c>
      <c r="D155" s="315"/>
      <c r="E155" s="315"/>
      <c r="F155" s="368" t="s">
        <v>2435</v>
      </c>
      <c r="G155" s="315"/>
      <c r="H155" s="367" t="s">
        <v>2475</v>
      </c>
      <c r="I155" s="367" t="s">
        <v>2445</v>
      </c>
      <c r="J155" s="367"/>
      <c r="K155" s="363"/>
    </row>
    <row r="156" s="1" customFormat="1" ht="15" customHeight="1">
      <c r="B156" s="340"/>
      <c r="C156" s="367" t="s">
        <v>2454</v>
      </c>
      <c r="D156" s="315"/>
      <c r="E156" s="315"/>
      <c r="F156" s="368" t="s">
        <v>2441</v>
      </c>
      <c r="G156" s="315"/>
      <c r="H156" s="367" t="s">
        <v>2475</v>
      </c>
      <c r="I156" s="367" t="s">
        <v>2437</v>
      </c>
      <c r="J156" s="367">
        <v>50</v>
      </c>
      <c r="K156" s="363"/>
    </row>
    <row r="157" s="1" customFormat="1" ht="15" customHeight="1">
      <c r="B157" s="340"/>
      <c r="C157" s="367" t="s">
        <v>2462</v>
      </c>
      <c r="D157" s="315"/>
      <c r="E157" s="315"/>
      <c r="F157" s="368" t="s">
        <v>2441</v>
      </c>
      <c r="G157" s="315"/>
      <c r="H157" s="367" t="s">
        <v>2475</v>
      </c>
      <c r="I157" s="367" t="s">
        <v>2437</v>
      </c>
      <c r="J157" s="367">
        <v>50</v>
      </c>
      <c r="K157" s="363"/>
    </row>
    <row r="158" s="1" customFormat="1" ht="15" customHeight="1">
      <c r="B158" s="340"/>
      <c r="C158" s="367" t="s">
        <v>2460</v>
      </c>
      <c r="D158" s="315"/>
      <c r="E158" s="315"/>
      <c r="F158" s="368" t="s">
        <v>2441</v>
      </c>
      <c r="G158" s="315"/>
      <c r="H158" s="367" t="s">
        <v>2475</v>
      </c>
      <c r="I158" s="367" t="s">
        <v>2437</v>
      </c>
      <c r="J158" s="367">
        <v>50</v>
      </c>
      <c r="K158" s="363"/>
    </row>
    <row r="159" s="1" customFormat="1" ht="15" customHeight="1">
      <c r="B159" s="340"/>
      <c r="C159" s="367" t="s">
        <v>120</v>
      </c>
      <c r="D159" s="315"/>
      <c r="E159" s="315"/>
      <c r="F159" s="368" t="s">
        <v>2435</v>
      </c>
      <c r="G159" s="315"/>
      <c r="H159" s="367" t="s">
        <v>2497</v>
      </c>
      <c r="I159" s="367" t="s">
        <v>2437</v>
      </c>
      <c r="J159" s="367" t="s">
        <v>2498</v>
      </c>
      <c r="K159" s="363"/>
    </row>
    <row r="160" s="1" customFormat="1" ht="15" customHeight="1">
      <c r="B160" s="340"/>
      <c r="C160" s="367" t="s">
        <v>2499</v>
      </c>
      <c r="D160" s="315"/>
      <c r="E160" s="315"/>
      <c r="F160" s="368" t="s">
        <v>2435</v>
      </c>
      <c r="G160" s="315"/>
      <c r="H160" s="367" t="s">
        <v>2500</v>
      </c>
      <c r="I160" s="367" t="s">
        <v>2470</v>
      </c>
      <c r="J160" s="367"/>
      <c r="K160" s="363"/>
    </row>
    <row r="161" s="1" customFormat="1" ht="15" customHeight="1">
      <c r="B161" s="369"/>
      <c r="C161" s="349"/>
      <c r="D161" s="349"/>
      <c r="E161" s="349"/>
      <c r="F161" s="349"/>
      <c r="G161" s="349"/>
      <c r="H161" s="349"/>
      <c r="I161" s="349"/>
      <c r="J161" s="349"/>
      <c r="K161" s="370"/>
    </row>
    <row r="162" s="1" customFormat="1" ht="18.75" customHeight="1">
      <c r="B162" s="351"/>
      <c r="C162" s="361"/>
      <c r="D162" s="361"/>
      <c r="E162" s="361"/>
      <c r="F162" s="371"/>
      <c r="G162" s="361"/>
      <c r="H162" s="361"/>
      <c r="I162" s="361"/>
      <c r="J162" s="361"/>
      <c r="K162" s="351"/>
    </row>
    <row r="163" s="1" customFormat="1" ht="18.75" customHeight="1">
      <c r="B163" s="323"/>
      <c r="C163" s="323"/>
      <c r="D163" s="323"/>
      <c r="E163" s="323"/>
      <c r="F163" s="323"/>
      <c r="G163" s="323"/>
      <c r="H163" s="323"/>
      <c r="I163" s="323"/>
      <c r="J163" s="323"/>
      <c r="K163" s="323"/>
    </row>
    <row r="164" s="1" customFormat="1" ht="7.5" customHeight="1">
      <c r="B164" s="302"/>
      <c r="C164" s="303"/>
      <c r="D164" s="303"/>
      <c r="E164" s="303"/>
      <c r="F164" s="303"/>
      <c r="G164" s="303"/>
      <c r="H164" s="303"/>
      <c r="I164" s="303"/>
      <c r="J164" s="303"/>
      <c r="K164" s="304"/>
    </row>
    <row r="165" s="1" customFormat="1" ht="45" customHeight="1">
      <c r="B165" s="305"/>
      <c r="C165" s="306" t="s">
        <v>2501</v>
      </c>
      <c r="D165" s="306"/>
      <c r="E165" s="306"/>
      <c r="F165" s="306"/>
      <c r="G165" s="306"/>
      <c r="H165" s="306"/>
      <c r="I165" s="306"/>
      <c r="J165" s="306"/>
      <c r="K165" s="307"/>
    </row>
    <row r="166" s="1" customFormat="1" ht="17.25" customHeight="1">
      <c r="B166" s="305"/>
      <c r="C166" s="330" t="s">
        <v>2429</v>
      </c>
      <c r="D166" s="330"/>
      <c r="E166" s="330"/>
      <c r="F166" s="330" t="s">
        <v>2430</v>
      </c>
      <c r="G166" s="372"/>
      <c r="H166" s="373" t="s">
        <v>59</v>
      </c>
      <c r="I166" s="373" t="s">
        <v>62</v>
      </c>
      <c r="J166" s="330" t="s">
        <v>2431</v>
      </c>
      <c r="K166" s="307"/>
    </row>
    <row r="167" s="1" customFormat="1" ht="17.25" customHeight="1">
      <c r="B167" s="308"/>
      <c r="C167" s="332" t="s">
        <v>2432</v>
      </c>
      <c r="D167" s="332"/>
      <c r="E167" s="332"/>
      <c r="F167" s="333" t="s">
        <v>2433</v>
      </c>
      <c r="G167" s="374"/>
      <c r="H167" s="375"/>
      <c r="I167" s="375"/>
      <c r="J167" s="332" t="s">
        <v>2434</v>
      </c>
      <c r="K167" s="310"/>
    </row>
    <row r="168" s="1" customFormat="1" ht="5.25" customHeight="1">
      <c r="B168" s="340"/>
      <c r="C168" s="335"/>
      <c r="D168" s="335"/>
      <c r="E168" s="335"/>
      <c r="F168" s="335"/>
      <c r="G168" s="336"/>
      <c r="H168" s="335"/>
      <c r="I168" s="335"/>
      <c r="J168" s="335"/>
      <c r="K168" s="363"/>
    </row>
    <row r="169" s="1" customFormat="1" ht="15" customHeight="1">
      <c r="B169" s="340"/>
      <c r="C169" s="315" t="s">
        <v>2438</v>
      </c>
      <c r="D169" s="315"/>
      <c r="E169" s="315"/>
      <c r="F169" s="338" t="s">
        <v>2435</v>
      </c>
      <c r="G169" s="315"/>
      <c r="H169" s="315" t="s">
        <v>2475</v>
      </c>
      <c r="I169" s="315" t="s">
        <v>2437</v>
      </c>
      <c r="J169" s="315">
        <v>120</v>
      </c>
      <c r="K169" s="363"/>
    </row>
    <row r="170" s="1" customFormat="1" ht="15" customHeight="1">
      <c r="B170" s="340"/>
      <c r="C170" s="315" t="s">
        <v>2484</v>
      </c>
      <c r="D170" s="315"/>
      <c r="E170" s="315"/>
      <c r="F170" s="338" t="s">
        <v>2435</v>
      </c>
      <c r="G170" s="315"/>
      <c r="H170" s="315" t="s">
        <v>2485</v>
      </c>
      <c r="I170" s="315" t="s">
        <v>2437</v>
      </c>
      <c r="J170" s="315" t="s">
        <v>2486</v>
      </c>
      <c r="K170" s="363"/>
    </row>
    <row r="171" s="1" customFormat="1" ht="15" customHeight="1">
      <c r="B171" s="340"/>
      <c r="C171" s="315" t="s">
        <v>89</v>
      </c>
      <c r="D171" s="315"/>
      <c r="E171" s="315"/>
      <c r="F171" s="338" t="s">
        <v>2435</v>
      </c>
      <c r="G171" s="315"/>
      <c r="H171" s="315" t="s">
        <v>2502</v>
      </c>
      <c r="I171" s="315" t="s">
        <v>2437</v>
      </c>
      <c r="J171" s="315" t="s">
        <v>2486</v>
      </c>
      <c r="K171" s="363"/>
    </row>
    <row r="172" s="1" customFormat="1" ht="15" customHeight="1">
      <c r="B172" s="340"/>
      <c r="C172" s="315" t="s">
        <v>2440</v>
      </c>
      <c r="D172" s="315"/>
      <c r="E172" s="315"/>
      <c r="F172" s="338" t="s">
        <v>2441</v>
      </c>
      <c r="G172" s="315"/>
      <c r="H172" s="315" t="s">
        <v>2502</v>
      </c>
      <c r="I172" s="315" t="s">
        <v>2437</v>
      </c>
      <c r="J172" s="315">
        <v>50</v>
      </c>
      <c r="K172" s="363"/>
    </row>
    <row r="173" s="1" customFormat="1" ht="15" customHeight="1">
      <c r="B173" s="340"/>
      <c r="C173" s="315" t="s">
        <v>2443</v>
      </c>
      <c r="D173" s="315"/>
      <c r="E173" s="315"/>
      <c r="F173" s="338" t="s">
        <v>2435</v>
      </c>
      <c r="G173" s="315"/>
      <c r="H173" s="315" t="s">
        <v>2502</v>
      </c>
      <c r="I173" s="315" t="s">
        <v>2445</v>
      </c>
      <c r="J173" s="315"/>
      <c r="K173" s="363"/>
    </row>
    <row r="174" s="1" customFormat="1" ht="15" customHeight="1">
      <c r="B174" s="340"/>
      <c r="C174" s="315" t="s">
        <v>2454</v>
      </c>
      <c r="D174" s="315"/>
      <c r="E174" s="315"/>
      <c r="F174" s="338" t="s">
        <v>2441</v>
      </c>
      <c r="G174" s="315"/>
      <c r="H174" s="315" t="s">
        <v>2502</v>
      </c>
      <c r="I174" s="315" t="s">
        <v>2437</v>
      </c>
      <c r="J174" s="315">
        <v>50</v>
      </c>
      <c r="K174" s="363"/>
    </row>
    <row r="175" s="1" customFormat="1" ht="15" customHeight="1">
      <c r="B175" s="340"/>
      <c r="C175" s="315" t="s">
        <v>2462</v>
      </c>
      <c r="D175" s="315"/>
      <c r="E175" s="315"/>
      <c r="F175" s="338" t="s">
        <v>2441</v>
      </c>
      <c r="G175" s="315"/>
      <c r="H175" s="315" t="s">
        <v>2502</v>
      </c>
      <c r="I175" s="315" t="s">
        <v>2437</v>
      </c>
      <c r="J175" s="315">
        <v>50</v>
      </c>
      <c r="K175" s="363"/>
    </row>
    <row r="176" s="1" customFormat="1" ht="15" customHeight="1">
      <c r="B176" s="340"/>
      <c r="C176" s="315" t="s">
        <v>2460</v>
      </c>
      <c r="D176" s="315"/>
      <c r="E176" s="315"/>
      <c r="F176" s="338" t="s">
        <v>2441</v>
      </c>
      <c r="G176" s="315"/>
      <c r="H176" s="315" t="s">
        <v>2502</v>
      </c>
      <c r="I176" s="315" t="s">
        <v>2437</v>
      </c>
      <c r="J176" s="315">
        <v>50</v>
      </c>
      <c r="K176" s="363"/>
    </row>
    <row r="177" s="1" customFormat="1" ht="15" customHeight="1">
      <c r="B177" s="340"/>
      <c r="C177" s="315" t="s">
        <v>147</v>
      </c>
      <c r="D177" s="315"/>
      <c r="E177" s="315"/>
      <c r="F177" s="338" t="s">
        <v>2435</v>
      </c>
      <c r="G177" s="315"/>
      <c r="H177" s="315" t="s">
        <v>2503</v>
      </c>
      <c r="I177" s="315" t="s">
        <v>2504</v>
      </c>
      <c r="J177" s="315"/>
      <c r="K177" s="363"/>
    </row>
    <row r="178" s="1" customFormat="1" ht="15" customHeight="1">
      <c r="B178" s="340"/>
      <c r="C178" s="315" t="s">
        <v>62</v>
      </c>
      <c r="D178" s="315"/>
      <c r="E178" s="315"/>
      <c r="F178" s="338" t="s">
        <v>2435</v>
      </c>
      <c r="G178" s="315"/>
      <c r="H178" s="315" t="s">
        <v>2505</v>
      </c>
      <c r="I178" s="315" t="s">
        <v>2506</v>
      </c>
      <c r="J178" s="315">
        <v>1</v>
      </c>
      <c r="K178" s="363"/>
    </row>
    <row r="179" s="1" customFormat="1" ht="15" customHeight="1">
      <c r="B179" s="340"/>
      <c r="C179" s="315" t="s">
        <v>58</v>
      </c>
      <c r="D179" s="315"/>
      <c r="E179" s="315"/>
      <c r="F179" s="338" t="s">
        <v>2435</v>
      </c>
      <c r="G179" s="315"/>
      <c r="H179" s="315" t="s">
        <v>2507</v>
      </c>
      <c r="I179" s="315" t="s">
        <v>2437</v>
      </c>
      <c r="J179" s="315">
        <v>20</v>
      </c>
      <c r="K179" s="363"/>
    </row>
    <row r="180" s="1" customFormat="1" ht="15" customHeight="1">
      <c r="B180" s="340"/>
      <c r="C180" s="315" t="s">
        <v>59</v>
      </c>
      <c r="D180" s="315"/>
      <c r="E180" s="315"/>
      <c r="F180" s="338" t="s">
        <v>2435</v>
      </c>
      <c r="G180" s="315"/>
      <c r="H180" s="315" t="s">
        <v>2508</v>
      </c>
      <c r="I180" s="315" t="s">
        <v>2437</v>
      </c>
      <c r="J180" s="315">
        <v>255</v>
      </c>
      <c r="K180" s="363"/>
    </row>
    <row r="181" s="1" customFormat="1" ht="15" customHeight="1">
      <c r="B181" s="340"/>
      <c r="C181" s="315" t="s">
        <v>148</v>
      </c>
      <c r="D181" s="315"/>
      <c r="E181" s="315"/>
      <c r="F181" s="338" t="s">
        <v>2435</v>
      </c>
      <c r="G181" s="315"/>
      <c r="H181" s="315" t="s">
        <v>2399</v>
      </c>
      <c r="I181" s="315" t="s">
        <v>2437</v>
      </c>
      <c r="J181" s="315">
        <v>10</v>
      </c>
      <c r="K181" s="363"/>
    </row>
    <row r="182" s="1" customFormat="1" ht="15" customHeight="1">
      <c r="B182" s="340"/>
      <c r="C182" s="315" t="s">
        <v>149</v>
      </c>
      <c r="D182" s="315"/>
      <c r="E182" s="315"/>
      <c r="F182" s="338" t="s">
        <v>2435</v>
      </c>
      <c r="G182" s="315"/>
      <c r="H182" s="315" t="s">
        <v>2509</v>
      </c>
      <c r="I182" s="315" t="s">
        <v>2470</v>
      </c>
      <c r="J182" s="315"/>
      <c r="K182" s="363"/>
    </row>
    <row r="183" s="1" customFormat="1" ht="15" customHeight="1">
      <c r="B183" s="340"/>
      <c r="C183" s="315" t="s">
        <v>2510</v>
      </c>
      <c r="D183" s="315"/>
      <c r="E183" s="315"/>
      <c r="F183" s="338" t="s">
        <v>2435</v>
      </c>
      <c r="G183" s="315"/>
      <c r="H183" s="315" t="s">
        <v>2511</v>
      </c>
      <c r="I183" s="315" t="s">
        <v>2470</v>
      </c>
      <c r="J183" s="315"/>
      <c r="K183" s="363"/>
    </row>
    <row r="184" s="1" customFormat="1" ht="15" customHeight="1">
      <c r="B184" s="340"/>
      <c r="C184" s="315" t="s">
        <v>2499</v>
      </c>
      <c r="D184" s="315"/>
      <c r="E184" s="315"/>
      <c r="F184" s="338" t="s">
        <v>2435</v>
      </c>
      <c r="G184" s="315"/>
      <c r="H184" s="315" t="s">
        <v>2512</v>
      </c>
      <c r="I184" s="315" t="s">
        <v>2470</v>
      </c>
      <c r="J184" s="315"/>
      <c r="K184" s="363"/>
    </row>
    <row r="185" s="1" customFormat="1" ht="15" customHeight="1">
      <c r="B185" s="340"/>
      <c r="C185" s="315" t="s">
        <v>151</v>
      </c>
      <c r="D185" s="315"/>
      <c r="E185" s="315"/>
      <c r="F185" s="338" t="s">
        <v>2441</v>
      </c>
      <c r="G185" s="315"/>
      <c r="H185" s="315" t="s">
        <v>2513</v>
      </c>
      <c r="I185" s="315" t="s">
        <v>2437</v>
      </c>
      <c r="J185" s="315">
        <v>50</v>
      </c>
      <c r="K185" s="363"/>
    </row>
    <row r="186" s="1" customFormat="1" ht="15" customHeight="1">
      <c r="B186" s="340"/>
      <c r="C186" s="315" t="s">
        <v>2514</v>
      </c>
      <c r="D186" s="315"/>
      <c r="E186" s="315"/>
      <c r="F186" s="338" t="s">
        <v>2441</v>
      </c>
      <c r="G186" s="315"/>
      <c r="H186" s="315" t="s">
        <v>2515</v>
      </c>
      <c r="I186" s="315" t="s">
        <v>2516</v>
      </c>
      <c r="J186" s="315"/>
      <c r="K186" s="363"/>
    </row>
    <row r="187" s="1" customFormat="1" ht="15" customHeight="1">
      <c r="B187" s="340"/>
      <c r="C187" s="315" t="s">
        <v>2517</v>
      </c>
      <c r="D187" s="315"/>
      <c r="E187" s="315"/>
      <c r="F187" s="338" t="s">
        <v>2441</v>
      </c>
      <c r="G187" s="315"/>
      <c r="H187" s="315" t="s">
        <v>2518</v>
      </c>
      <c r="I187" s="315" t="s">
        <v>2516</v>
      </c>
      <c r="J187" s="315"/>
      <c r="K187" s="363"/>
    </row>
    <row r="188" s="1" customFormat="1" ht="15" customHeight="1">
      <c r="B188" s="340"/>
      <c r="C188" s="315" t="s">
        <v>2519</v>
      </c>
      <c r="D188" s="315"/>
      <c r="E188" s="315"/>
      <c r="F188" s="338" t="s">
        <v>2441</v>
      </c>
      <c r="G188" s="315"/>
      <c r="H188" s="315" t="s">
        <v>2520</v>
      </c>
      <c r="I188" s="315" t="s">
        <v>2516</v>
      </c>
      <c r="J188" s="315"/>
      <c r="K188" s="363"/>
    </row>
    <row r="189" s="1" customFormat="1" ht="15" customHeight="1">
      <c r="B189" s="340"/>
      <c r="C189" s="376" t="s">
        <v>2521</v>
      </c>
      <c r="D189" s="315"/>
      <c r="E189" s="315"/>
      <c r="F189" s="338" t="s">
        <v>2441</v>
      </c>
      <c r="G189" s="315"/>
      <c r="H189" s="315" t="s">
        <v>2522</v>
      </c>
      <c r="I189" s="315" t="s">
        <v>2523</v>
      </c>
      <c r="J189" s="377" t="s">
        <v>2524</v>
      </c>
      <c r="K189" s="363"/>
    </row>
    <row r="190" s="1" customFormat="1" ht="15" customHeight="1">
      <c r="B190" s="340"/>
      <c r="C190" s="376" t="s">
        <v>47</v>
      </c>
      <c r="D190" s="315"/>
      <c r="E190" s="315"/>
      <c r="F190" s="338" t="s">
        <v>2435</v>
      </c>
      <c r="G190" s="315"/>
      <c r="H190" s="312" t="s">
        <v>2525</v>
      </c>
      <c r="I190" s="315" t="s">
        <v>2526</v>
      </c>
      <c r="J190" s="315"/>
      <c r="K190" s="363"/>
    </row>
    <row r="191" s="1" customFormat="1" ht="15" customHeight="1">
      <c r="B191" s="340"/>
      <c r="C191" s="376" t="s">
        <v>2527</v>
      </c>
      <c r="D191" s="315"/>
      <c r="E191" s="315"/>
      <c r="F191" s="338" t="s">
        <v>2435</v>
      </c>
      <c r="G191" s="315"/>
      <c r="H191" s="315" t="s">
        <v>2528</v>
      </c>
      <c r="I191" s="315" t="s">
        <v>2470</v>
      </c>
      <c r="J191" s="315"/>
      <c r="K191" s="363"/>
    </row>
    <row r="192" s="1" customFormat="1" ht="15" customHeight="1">
      <c r="B192" s="340"/>
      <c r="C192" s="376" t="s">
        <v>2529</v>
      </c>
      <c r="D192" s="315"/>
      <c r="E192" s="315"/>
      <c r="F192" s="338" t="s">
        <v>2435</v>
      </c>
      <c r="G192" s="315"/>
      <c r="H192" s="315" t="s">
        <v>2530</v>
      </c>
      <c r="I192" s="315" t="s">
        <v>2470</v>
      </c>
      <c r="J192" s="315"/>
      <c r="K192" s="363"/>
    </row>
    <row r="193" s="1" customFormat="1" ht="15" customHeight="1">
      <c r="B193" s="340"/>
      <c r="C193" s="376" t="s">
        <v>2531</v>
      </c>
      <c r="D193" s="315"/>
      <c r="E193" s="315"/>
      <c r="F193" s="338" t="s">
        <v>2441</v>
      </c>
      <c r="G193" s="315"/>
      <c r="H193" s="315" t="s">
        <v>2532</v>
      </c>
      <c r="I193" s="315" t="s">
        <v>2470</v>
      </c>
      <c r="J193" s="315"/>
      <c r="K193" s="363"/>
    </row>
    <row r="194" s="1" customFormat="1" ht="15" customHeight="1">
      <c r="B194" s="369"/>
      <c r="C194" s="378"/>
      <c r="D194" s="349"/>
      <c r="E194" s="349"/>
      <c r="F194" s="349"/>
      <c r="G194" s="349"/>
      <c r="H194" s="349"/>
      <c r="I194" s="349"/>
      <c r="J194" s="349"/>
      <c r="K194" s="370"/>
    </row>
    <row r="195" s="1" customFormat="1" ht="18.75" customHeight="1">
      <c r="B195" s="351"/>
      <c r="C195" s="361"/>
      <c r="D195" s="361"/>
      <c r="E195" s="361"/>
      <c r="F195" s="371"/>
      <c r="G195" s="361"/>
      <c r="H195" s="361"/>
      <c r="I195" s="361"/>
      <c r="J195" s="361"/>
      <c r="K195" s="351"/>
    </row>
    <row r="196" s="1" customFormat="1" ht="18.75" customHeight="1">
      <c r="B196" s="351"/>
      <c r="C196" s="361"/>
      <c r="D196" s="361"/>
      <c r="E196" s="361"/>
      <c r="F196" s="371"/>
      <c r="G196" s="361"/>
      <c r="H196" s="361"/>
      <c r="I196" s="361"/>
      <c r="J196" s="361"/>
      <c r="K196" s="351"/>
    </row>
    <row r="197" s="1" customFormat="1" ht="18.75" customHeight="1">
      <c r="B197" s="323"/>
      <c r="C197" s="323"/>
      <c r="D197" s="323"/>
      <c r="E197" s="323"/>
      <c r="F197" s="323"/>
      <c r="G197" s="323"/>
      <c r="H197" s="323"/>
      <c r="I197" s="323"/>
      <c r="J197" s="323"/>
      <c r="K197" s="323"/>
    </row>
    <row r="198" s="1" customFormat="1" ht="13.5">
      <c r="B198" s="302"/>
      <c r="C198" s="303"/>
      <c r="D198" s="303"/>
      <c r="E198" s="303"/>
      <c r="F198" s="303"/>
      <c r="G198" s="303"/>
      <c r="H198" s="303"/>
      <c r="I198" s="303"/>
      <c r="J198" s="303"/>
      <c r="K198" s="304"/>
    </row>
    <row r="199" s="1" customFormat="1" ht="21">
      <c r="B199" s="305"/>
      <c r="C199" s="306" t="s">
        <v>2533</v>
      </c>
      <c r="D199" s="306"/>
      <c r="E199" s="306"/>
      <c r="F199" s="306"/>
      <c r="G199" s="306"/>
      <c r="H199" s="306"/>
      <c r="I199" s="306"/>
      <c r="J199" s="306"/>
      <c r="K199" s="307"/>
    </row>
    <row r="200" s="1" customFormat="1" ht="25.5" customHeight="1">
      <c r="B200" s="305"/>
      <c r="C200" s="379" t="s">
        <v>2534</v>
      </c>
      <c r="D200" s="379"/>
      <c r="E200" s="379"/>
      <c r="F200" s="379" t="s">
        <v>2535</v>
      </c>
      <c r="G200" s="380"/>
      <c r="H200" s="379" t="s">
        <v>2536</v>
      </c>
      <c r="I200" s="379"/>
      <c r="J200" s="379"/>
      <c r="K200" s="307"/>
    </row>
    <row r="201" s="1" customFormat="1" ht="5.25" customHeight="1">
      <c r="B201" s="340"/>
      <c r="C201" s="335"/>
      <c r="D201" s="335"/>
      <c r="E201" s="335"/>
      <c r="F201" s="335"/>
      <c r="G201" s="361"/>
      <c r="H201" s="335"/>
      <c r="I201" s="335"/>
      <c r="J201" s="335"/>
      <c r="K201" s="363"/>
    </row>
    <row r="202" s="1" customFormat="1" ht="15" customHeight="1">
      <c r="B202" s="340"/>
      <c r="C202" s="315" t="s">
        <v>2526</v>
      </c>
      <c r="D202" s="315"/>
      <c r="E202" s="315"/>
      <c r="F202" s="338" t="s">
        <v>48</v>
      </c>
      <c r="G202" s="315"/>
      <c r="H202" s="315" t="s">
        <v>2537</v>
      </c>
      <c r="I202" s="315"/>
      <c r="J202" s="315"/>
      <c r="K202" s="363"/>
    </row>
    <row r="203" s="1" customFormat="1" ht="15" customHeight="1">
      <c r="B203" s="340"/>
      <c r="C203" s="315"/>
      <c r="D203" s="315"/>
      <c r="E203" s="315"/>
      <c r="F203" s="338" t="s">
        <v>49</v>
      </c>
      <c r="G203" s="315"/>
      <c r="H203" s="315" t="s">
        <v>2538</v>
      </c>
      <c r="I203" s="315"/>
      <c r="J203" s="315"/>
      <c r="K203" s="363"/>
    </row>
    <row r="204" s="1" customFormat="1" ht="15" customHeight="1">
      <c r="B204" s="340"/>
      <c r="C204" s="315"/>
      <c r="D204" s="315"/>
      <c r="E204" s="315"/>
      <c r="F204" s="338" t="s">
        <v>52</v>
      </c>
      <c r="G204" s="315"/>
      <c r="H204" s="315" t="s">
        <v>2539</v>
      </c>
      <c r="I204" s="315"/>
      <c r="J204" s="315"/>
      <c r="K204" s="363"/>
    </row>
    <row r="205" s="1" customFormat="1" ht="15" customHeight="1">
      <c r="B205" s="340"/>
      <c r="C205" s="315"/>
      <c r="D205" s="315"/>
      <c r="E205" s="315"/>
      <c r="F205" s="338" t="s">
        <v>50</v>
      </c>
      <c r="G205" s="315"/>
      <c r="H205" s="315" t="s">
        <v>2540</v>
      </c>
      <c r="I205" s="315"/>
      <c r="J205" s="315"/>
      <c r="K205" s="363"/>
    </row>
    <row r="206" s="1" customFormat="1" ht="15" customHeight="1">
      <c r="B206" s="340"/>
      <c r="C206" s="315"/>
      <c r="D206" s="315"/>
      <c r="E206" s="315"/>
      <c r="F206" s="338" t="s">
        <v>51</v>
      </c>
      <c r="G206" s="315"/>
      <c r="H206" s="315" t="s">
        <v>2541</v>
      </c>
      <c r="I206" s="315"/>
      <c r="J206" s="315"/>
      <c r="K206" s="363"/>
    </row>
    <row r="207" s="1" customFormat="1" ht="15" customHeight="1">
      <c r="B207" s="340"/>
      <c r="C207" s="315"/>
      <c r="D207" s="315"/>
      <c r="E207" s="315"/>
      <c r="F207" s="338"/>
      <c r="G207" s="315"/>
      <c r="H207" s="315"/>
      <c r="I207" s="315"/>
      <c r="J207" s="315"/>
      <c r="K207" s="363"/>
    </row>
    <row r="208" s="1" customFormat="1" ht="15" customHeight="1">
      <c r="B208" s="340"/>
      <c r="C208" s="315" t="s">
        <v>2482</v>
      </c>
      <c r="D208" s="315"/>
      <c r="E208" s="315"/>
      <c r="F208" s="338" t="s">
        <v>83</v>
      </c>
      <c r="G208" s="315"/>
      <c r="H208" s="315" t="s">
        <v>2542</v>
      </c>
      <c r="I208" s="315"/>
      <c r="J208" s="315"/>
      <c r="K208" s="363"/>
    </row>
    <row r="209" s="1" customFormat="1" ht="15" customHeight="1">
      <c r="B209" s="340"/>
      <c r="C209" s="315"/>
      <c r="D209" s="315"/>
      <c r="E209" s="315"/>
      <c r="F209" s="338" t="s">
        <v>2380</v>
      </c>
      <c r="G209" s="315"/>
      <c r="H209" s="315" t="s">
        <v>2381</v>
      </c>
      <c r="I209" s="315"/>
      <c r="J209" s="315"/>
      <c r="K209" s="363"/>
    </row>
    <row r="210" s="1" customFormat="1" ht="15" customHeight="1">
      <c r="B210" s="340"/>
      <c r="C210" s="315"/>
      <c r="D210" s="315"/>
      <c r="E210" s="315"/>
      <c r="F210" s="338" t="s">
        <v>2378</v>
      </c>
      <c r="G210" s="315"/>
      <c r="H210" s="315" t="s">
        <v>2543</v>
      </c>
      <c r="I210" s="315"/>
      <c r="J210" s="315"/>
      <c r="K210" s="363"/>
    </row>
    <row r="211" s="1" customFormat="1" ht="15" customHeight="1">
      <c r="B211" s="381"/>
      <c r="C211" s="315"/>
      <c r="D211" s="315"/>
      <c r="E211" s="315"/>
      <c r="F211" s="338" t="s">
        <v>2382</v>
      </c>
      <c r="G211" s="376"/>
      <c r="H211" s="367" t="s">
        <v>2383</v>
      </c>
      <c r="I211" s="367"/>
      <c r="J211" s="367"/>
      <c r="K211" s="382"/>
    </row>
    <row r="212" s="1" customFormat="1" ht="15" customHeight="1">
      <c r="B212" s="381"/>
      <c r="C212" s="315"/>
      <c r="D212" s="315"/>
      <c r="E212" s="315"/>
      <c r="F212" s="338" t="s">
        <v>1803</v>
      </c>
      <c r="G212" s="376"/>
      <c r="H212" s="367" t="s">
        <v>2348</v>
      </c>
      <c r="I212" s="367"/>
      <c r="J212" s="367"/>
      <c r="K212" s="382"/>
    </row>
    <row r="213" s="1" customFormat="1" ht="15" customHeight="1">
      <c r="B213" s="381"/>
      <c r="C213" s="315"/>
      <c r="D213" s="315"/>
      <c r="E213" s="315"/>
      <c r="F213" s="338"/>
      <c r="G213" s="376"/>
      <c r="H213" s="367"/>
      <c r="I213" s="367"/>
      <c r="J213" s="367"/>
      <c r="K213" s="382"/>
    </row>
    <row r="214" s="1" customFormat="1" ht="15" customHeight="1">
      <c r="B214" s="381"/>
      <c r="C214" s="315" t="s">
        <v>2506</v>
      </c>
      <c r="D214" s="315"/>
      <c r="E214" s="315"/>
      <c r="F214" s="338">
        <v>1</v>
      </c>
      <c r="G214" s="376"/>
      <c r="H214" s="367" t="s">
        <v>2544</v>
      </c>
      <c r="I214" s="367"/>
      <c r="J214" s="367"/>
      <c r="K214" s="382"/>
    </row>
    <row r="215" s="1" customFormat="1" ht="15" customHeight="1">
      <c r="B215" s="381"/>
      <c r="C215" s="315"/>
      <c r="D215" s="315"/>
      <c r="E215" s="315"/>
      <c r="F215" s="338">
        <v>2</v>
      </c>
      <c r="G215" s="376"/>
      <c r="H215" s="367" t="s">
        <v>2545</v>
      </c>
      <c r="I215" s="367"/>
      <c r="J215" s="367"/>
      <c r="K215" s="382"/>
    </row>
    <row r="216" s="1" customFormat="1" ht="15" customHeight="1">
      <c r="B216" s="381"/>
      <c r="C216" s="315"/>
      <c r="D216" s="315"/>
      <c r="E216" s="315"/>
      <c r="F216" s="338">
        <v>3</v>
      </c>
      <c r="G216" s="376"/>
      <c r="H216" s="367" t="s">
        <v>2546</v>
      </c>
      <c r="I216" s="367"/>
      <c r="J216" s="367"/>
      <c r="K216" s="382"/>
    </row>
    <row r="217" s="1" customFormat="1" ht="15" customHeight="1">
      <c r="B217" s="381"/>
      <c r="C217" s="315"/>
      <c r="D217" s="315"/>
      <c r="E217" s="315"/>
      <c r="F217" s="338">
        <v>4</v>
      </c>
      <c r="G217" s="376"/>
      <c r="H217" s="367" t="s">
        <v>2547</v>
      </c>
      <c r="I217" s="367"/>
      <c r="J217" s="367"/>
      <c r="K217" s="382"/>
    </row>
    <row r="218" s="1" customFormat="1" ht="12.75" customHeight="1">
      <c r="B218" s="383"/>
      <c r="C218" s="384"/>
      <c r="D218" s="384"/>
      <c r="E218" s="384"/>
      <c r="F218" s="384"/>
      <c r="G218" s="384"/>
      <c r="H218" s="384"/>
      <c r="I218" s="384"/>
      <c r="J218" s="384"/>
      <c r="K218" s="38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85</v>
      </c>
    </row>
    <row r="4" s="1" customFormat="1" ht="24.96" customHeight="1">
      <c r="B4" s="22"/>
      <c r="D4" s="142" t="s">
        <v>113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Oprava PS Prostějov</v>
      </c>
      <c r="F7" s="144"/>
      <c r="G7" s="144"/>
      <c r="H7" s="144"/>
      <c r="L7" s="22"/>
    </row>
    <row r="8" s="1" customFormat="1" ht="12" customHeight="1">
      <c r="B8" s="22"/>
      <c r="D8" s="144" t="s">
        <v>114</v>
      </c>
      <c r="L8" s="22"/>
    </row>
    <row r="9" s="2" customFormat="1" ht="16.5" customHeight="1">
      <c r="A9" s="40"/>
      <c r="B9" s="46"/>
      <c r="C9" s="40"/>
      <c r="D9" s="40"/>
      <c r="E9" s="145" t="s">
        <v>115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117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118</v>
      </c>
      <c r="G14" s="40"/>
      <c r="H14" s="40"/>
      <c r="I14" s="144" t="s">
        <v>23</v>
      </c>
      <c r="J14" s="148" t="str">
        <f>'Rekapitulace stavby'!AN8</f>
        <v>15. 11. 2021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40</v>
      </c>
      <c r="F26" s="40"/>
      <c r="G26" s="40"/>
      <c r="H26" s="40"/>
      <c r="I26" s="144" t="s">
        <v>29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41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43</v>
      </c>
      <c r="E32" s="40"/>
      <c r="F32" s="40"/>
      <c r="G32" s="40"/>
      <c r="H32" s="40"/>
      <c r="I32" s="40"/>
      <c r="J32" s="155">
        <f>ROUND(J108,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45</v>
      </c>
      <c r="G34" s="40"/>
      <c r="H34" s="40"/>
      <c r="I34" s="156" t="s">
        <v>44</v>
      </c>
      <c r="J34" s="156" t="s">
        <v>46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47</v>
      </c>
      <c r="E35" s="144" t="s">
        <v>48</v>
      </c>
      <c r="F35" s="158">
        <f>ROUND((SUM(BE108:BE863)),  2)</f>
        <v>0</v>
      </c>
      <c r="G35" s="40"/>
      <c r="H35" s="40"/>
      <c r="I35" s="159">
        <v>0.20999999999999999</v>
      </c>
      <c r="J35" s="158">
        <f>ROUND(((SUM(BE108:BE863))*I35),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49</v>
      </c>
      <c r="F36" s="158">
        <f>ROUND((SUM(BF108:BF863)),  2)</f>
        <v>0</v>
      </c>
      <c r="G36" s="40"/>
      <c r="H36" s="40"/>
      <c r="I36" s="159">
        <v>0.14999999999999999</v>
      </c>
      <c r="J36" s="158">
        <f>ROUND(((SUM(BF108:BF863))*I36),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50</v>
      </c>
      <c r="F37" s="158">
        <f>ROUND((SUM(BG108:BG863)),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51</v>
      </c>
      <c r="F38" s="158">
        <f>ROUND((SUM(BH108:BH863)),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52</v>
      </c>
      <c r="F39" s="158">
        <f>ROUND((SUM(BI108:BI863)),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53</v>
      </c>
      <c r="E41" s="162"/>
      <c r="F41" s="162"/>
      <c r="G41" s="163" t="s">
        <v>54</v>
      </c>
      <c r="H41" s="164" t="s">
        <v>55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Oprava PS Prostějov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115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01 - A - Stavební část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15. 11. 2021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25</v>
      </c>
      <c r="D58" s="42"/>
      <c r="E58" s="42"/>
      <c r="F58" s="29" t="str">
        <f>E17</f>
        <v>Správa železnic, st.org., Dlážděná 7, 110 00 Praha</v>
      </c>
      <c r="G58" s="42"/>
      <c r="H58" s="42"/>
      <c r="I58" s="34" t="s">
        <v>33</v>
      </c>
      <c r="J58" s="38" t="str">
        <f>E23</f>
        <v>SAGASTA s. r. o., Novodvorská 14, 142 00 Praha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Ing. Gabriela Vyškovská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75</v>
      </c>
      <c r="D63" s="42"/>
      <c r="E63" s="42"/>
      <c r="F63" s="42"/>
      <c r="G63" s="42"/>
      <c r="H63" s="42"/>
      <c r="I63" s="42"/>
      <c r="J63" s="104">
        <f>J108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123</v>
      </c>
      <c r="E64" s="179"/>
      <c r="F64" s="179"/>
      <c r="G64" s="179"/>
      <c r="H64" s="179"/>
      <c r="I64" s="179"/>
      <c r="J64" s="180">
        <f>J109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124</v>
      </c>
      <c r="E65" s="184"/>
      <c r="F65" s="184"/>
      <c r="G65" s="184"/>
      <c r="H65" s="184"/>
      <c r="I65" s="184"/>
      <c r="J65" s="185">
        <f>J110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125</v>
      </c>
      <c r="E66" s="184"/>
      <c r="F66" s="184"/>
      <c r="G66" s="184"/>
      <c r="H66" s="184"/>
      <c r="I66" s="184"/>
      <c r="J66" s="185">
        <f>J148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126</v>
      </c>
      <c r="E67" s="184"/>
      <c r="F67" s="184"/>
      <c r="G67" s="184"/>
      <c r="H67" s="184"/>
      <c r="I67" s="184"/>
      <c r="J67" s="185">
        <f>J203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2"/>
      <c r="C68" s="127"/>
      <c r="D68" s="183" t="s">
        <v>127</v>
      </c>
      <c r="E68" s="184"/>
      <c r="F68" s="184"/>
      <c r="G68" s="184"/>
      <c r="H68" s="184"/>
      <c r="I68" s="184"/>
      <c r="J68" s="185">
        <f>J335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128</v>
      </c>
      <c r="E69" s="184"/>
      <c r="F69" s="184"/>
      <c r="G69" s="184"/>
      <c r="H69" s="184"/>
      <c r="I69" s="184"/>
      <c r="J69" s="185">
        <f>J338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129</v>
      </c>
      <c r="E70" s="184"/>
      <c r="F70" s="184"/>
      <c r="G70" s="184"/>
      <c r="H70" s="184"/>
      <c r="I70" s="184"/>
      <c r="J70" s="185">
        <f>J350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130</v>
      </c>
      <c r="E71" s="179"/>
      <c r="F71" s="179"/>
      <c r="G71" s="179"/>
      <c r="H71" s="179"/>
      <c r="I71" s="179"/>
      <c r="J71" s="180">
        <f>J353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2"/>
      <c r="C72" s="127"/>
      <c r="D72" s="183" t="s">
        <v>131</v>
      </c>
      <c r="E72" s="184"/>
      <c r="F72" s="184"/>
      <c r="G72" s="184"/>
      <c r="H72" s="184"/>
      <c r="I72" s="184"/>
      <c r="J72" s="185">
        <f>J354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132</v>
      </c>
      <c r="E73" s="184"/>
      <c r="F73" s="184"/>
      <c r="G73" s="184"/>
      <c r="H73" s="184"/>
      <c r="I73" s="184"/>
      <c r="J73" s="185">
        <f>J365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133</v>
      </c>
      <c r="E74" s="184"/>
      <c r="F74" s="184"/>
      <c r="G74" s="184"/>
      <c r="H74" s="184"/>
      <c r="I74" s="184"/>
      <c r="J74" s="185">
        <f>J399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134</v>
      </c>
      <c r="E75" s="184"/>
      <c r="F75" s="184"/>
      <c r="G75" s="184"/>
      <c r="H75" s="184"/>
      <c r="I75" s="184"/>
      <c r="J75" s="185">
        <f>J423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7"/>
      <c r="D76" s="183" t="s">
        <v>135</v>
      </c>
      <c r="E76" s="184"/>
      <c r="F76" s="184"/>
      <c r="G76" s="184"/>
      <c r="H76" s="184"/>
      <c r="I76" s="184"/>
      <c r="J76" s="185">
        <f>J439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7"/>
      <c r="D77" s="183" t="s">
        <v>136</v>
      </c>
      <c r="E77" s="184"/>
      <c r="F77" s="184"/>
      <c r="G77" s="184"/>
      <c r="H77" s="184"/>
      <c r="I77" s="184"/>
      <c r="J77" s="185">
        <f>J443</f>
        <v>0</v>
      </c>
      <c r="K77" s="127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7"/>
      <c r="D78" s="183" t="s">
        <v>137</v>
      </c>
      <c r="E78" s="184"/>
      <c r="F78" s="184"/>
      <c r="G78" s="184"/>
      <c r="H78" s="184"/>
      <c r="I78" s="184"/>
      <c r="J78" s="185">
        <f>J455</f>
        <v>0</v>
      </c>
      <c r="K78" s="127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7"/>
      <c r="D79" s="183" t="s">
        <v>138</v>
      </c>
      <c r="E79" s="184"/>
      <c r="F79" s="184"/>
      <c r="G79" s="184"/>
      <c r="H79" s="184"/>
      <c r="I79" s="184"/>
      <c r="J79" s="185">
        <f>J467</f>
        <v>0</v>
      </c>
      <c r="K79" s="127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2"/>
      <c r="C80" s="127"/>
      <c r="D80" s="183" t="s">
        <v>139</v>
      </c>
      <c r="E80" s="184"/>
      <c r="F80" s="184"/>
      <c r="G80" s="184"/>
      <c r="H80" s="184"/>
      <c r="I80" s="184"/>
      <c r="J80" s="185">
        <f>J505</f>
        <v>0</v>
      </c>
      <c r="K80" s="127"/>
      <c r="L80" s="18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2"/>
      <c r="C81" s="127"/>
      <c r="D81" s="183" t="s">
        <v>140</v>
      </c>
      <c r="E81" s="184"/>
      <c r="F81" s="184"/>
      <c r="G81" s="184"/>
      <c r="H81" s="184"/>
      <c r="I81" s="184"/>
      <c r="J81" s="185">
        <f>J556</f>
        <v>0</v>
      </c>
      <c r="K81" s="127"/>
      <c r="L81" s="186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2"/>
      <c r="C82" s="127"/>
      <c r="D82" s="183" t="s">
        <v>141</v>
      </c>
      <c r="E82" s="184"/>
      <c r="F82" s="184"/>
      <c r="G82" s="184"/>
      <c r="H82" s="184"/>
      <c r="I82" s="184"/>
      <c r="J82" s="185">
        <f>J816</f>
        <v>0</v>
      </c>
      <c r="K82" s="127"/>
      <c r="L82" s="186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2"/>
      <c r="C83" s="127"/>
      <c r="D83" s="183" t="s">
        <v>142</v>
      </c>
      <c r="E83" s="184"/>
      <c r="F83" s="184"/>
      <c r="G83" s="184"/>
      <c r="H83" s="184"/>
      <c r="I83" s="184"/>
      <c r="J83" s="185">
        <f>J824</f>
        <v>0</v>
      </c>
      <c r="K83" s="127"/>
      <c r="L83" s="186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9" customFormat="1" ht="24.96" customHeight="1">
      <c r="A84" s="9"/>
      <c r="B84" s="176"/>
      <c r="C84" s="177"/>
      <c r="D84" s="178" t="s">
        <v>143</v>
      </c>
      <c r="E84" s="179"/>
      <c r="F84" s="179"/>
      <c r="G84" s="179"/>
      <c r="H84" s="179"/>
      <c r="I84" s="179"/>
      <c r="J84" s="180">
        <f>J855</f>
        <v>0</v>
      </c>
      <c r="K84" s="177"/>
      <c r="L84" s="181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s="10" customFormat="1" ht="19.92" customHeight="1">
      <c r="A85" s="10"/>
      <c r="B85" s="182"/>
      <c r="C85" s="127"/>
      <c r="D85" s="183" t="s">
        <v>144</v>
      </c>
      <c r="E85" s="184"/>
      <c r="F85" s="184"/>
      <c r="G85" s="184"/>
      <c r="H85" s="184"/>
      <c r="I85" s="184"/>
      <c r="J85" s="185">
        <f>J856</f>
        <v>0</v>
      </c>
      <c r="K85" s="127"/>
      <c r="L85" s="186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9" customFormat="1" ht="24.96" customHeight="1">
      <c r="A86" s="9"/>
      <c r="B86" s="176"/>
      <c r="C86" s="177"/>
      <c r="D86" s="178" t="s">
        <v>145</v>
      </c>
      <c r="E86" s="179"/>
      <c r="F86" s="179"/>
      <c r="G86" s="179"/>
      <c r="H86" s="179"/>
      <c r="I86" s="179"/>
      <c r="J86" s="180">
        <f>J861</f>
        <v>0</v>
      </c>
      <c r="K86" s="177"/>
      <c r="L86" s="181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</row>
    <row r="87" s="2" customFormat="1" ht="21.84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61"/>
      <c r="C88" s="62"/>
      <c r="D88" s="62"/>
      <c r="E88" s="62"/>
      <c r="F88" s="62"/>
      <c r="G88" s="62"/>
      <c r="H88" s="62"/>
      <c r="I88" s="62"/>
      <c r="J88" s="62"/>
      <c r="K88" s="6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92" s="2" customFormat="1" ht="6.96" customHeight="1">
      <c r="A92" s="40"/>
      <c r="B92" s="63"/>
      <c r="C92" s="64"/>
      <c r="D92" s="64"/>
      <c r="E92" s="64"/>
      <c r="F92" s="64"/>
      <c r="G92" s="64"/>
      <c r="H92" s="64"/>
      <c r="I92" s="64"/>
      <c r="J92" s="64"/>
      <c r="K92" s="64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4.96" customHeight="1">
      <c r="A93" s="40"/>
      <c r="B93" s="41"/>
      <c r="C93" s="25" t="s">
        <v>146</v>
      </c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2" customHeight="1">
      <c r="A95" s="40"/>
      <c r="B95" s="41"/>
      <c r="C95" s="34" t="s">
        <v>16</v>
      </c>
      <c r="D95" s="42"/>
      <c r="E95" s="42"/>
      <c r="F95" s="42"/>
      <c r="G95" s="42"/>
      <c r="H95" s="42"/>
      <c r="I95" s="42"/>
      <c r="J95" s="42"/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6.5" customHeight="1">
      <c r="A96" s="40"/>
      <c r="B96" s="41"/>
      <c r="C96" s="42"/>
      <c r="D96" s="42"/>
      <c r="E96" s="171" t="str">
        <f>E7</f>
        <v>Oprava PS Prostějov</v>
      </c>
      <c r="F96" s="34"/>
      <c r="G96" s="34"/>
      <c r="H96" s="34"/>
      <c r="I96" s="42"/>
      <c r="J96" s="42"/>
      <c r="K96" s="42"/>
      <c r="L96" s="14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1" customFormat="1" ht="12" customHeight="1">
      <c r="B97" s="23"/>
      <c r="C97" s="34" t="s">
        <v>114</v>
      </c>
      <c r="D97" s="24"/>
      <c r="E97" s="24"/>
      <c r="F97" s="24"/>
      <c r="G97" s="24"/>
      <c r="H97" s="24"/>
      <c r="I97" s="24"/>
      <c r="J97" s="24"/>
      <c r="K97" s="24"/>
      <c r="L97" s="22"/>
    </row>
    <row r="98" s="2" customFormat="1" ht="16.5" customHeight="1">
      <c r="A98" s="40"/>
      <c r="B98" s="41"/>
      <c r="C98" s="42"/>
      <c r="D98" s="42"/>
      <c r="E98" s="171" t="s">
        <v>115</v>
      </c>
      <c r="F98" s="42"/>
      <c r="G98" s="42"/>
      <c r="H98" s="42"/>
      <c r="I98" s="42"/>
      <c r="J98" s="42"/>
      <c r="K98" s="42"/>
      <c r="L98" s="14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2" customHeight="1">
      <c r="A99" s="40"/>
      <c r="B99" s="41"/>
      <c r="C99" s="34" t="s">
        <v>116</v>
      </c>
      <c r="D99" s="42"/>
      <c r="E99" s="42"/>
      <c r="F99" s="42"/>
      <c r="G99" s="42"/>
      <c r="H99" s="42"/>
      <c r="I99" s="42"/>
      <c r="J99" s="42"/>
      <c r="K99" s="42"/>
      <c r="L99" s="14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6.5" customHeight="1">
      <c r="A100" s="40"/>
      <c r="B100" s="41"/>
      <c r="C100" s="42"/>
      <c r="D100" s="42"/>
      <c r="E100" s="71" t="str">
        <f>E11</f>
        <v>01 - A - Stavební část</v>
      </c>
      <c r="F100" s="42"/>
      <c r="G100" s="42"/>
      <c r="H100" s="42"/>
      <c r="I100" s="42"/>
      <c r="J100" s="42"/>
      <c r="K100" s="42"/>
      <c r="L100" s="14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6.96" customHeight="1">
      <c r="A101" s="40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146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12" customHeight="1">
      <c r="A102" s="40"/>
      <c r="B102" s="41"/>
      <c r="C102" s="34" t="s">
        <v>21</v>
      </c>
      <c r="D102" s="42"/>
      <c r="E102" s="42"/>
      <c r="F102" s="29" t="str">
        <f>F14</f>
        <v xml:space="preserve"> </v>
      </c>
      <c r="G102" s="42"/>
      <c r="H102" s="42"/>
      <c r="I102" s="34" t="s">
        <v>23</v>
      </c>
      <c r="J102" s="74" t="str">
        <f>IF(J14="","",J14)</f>
        <v>15. 11. 2021</v>
      </c>
      <c r="K102" s="42"/>
      <c r="L102" s="146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6.96" customHeight="1">
      <c r="A103" s="40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146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40.05" customHeight="1">
      <c r="A104" s="40"/>
      <c r="B104" s="41"/>
      <c r="C104" s="34" t="s">
        <v>25</v>
      </c>
      <c r="D104" s="42"/>
      <c r="E104" s="42"/>
      <c r="F104" s="29" t="str">
        <f>E17</f>
        <v>Správa železnic, st.org., Dlážděná 7, 110 00 Praha</v>
      </c>
      <c r="G104" s="42"/>
      <c r="H104" s="42"/>
      <c r="I104" s="34" t="s">
        <v>33</v>
      </c>
      <c r="J104" s="38" t="str">
        <f>E23</f>
        <v>SAGASTA s. r. o., Novodvorská 14, 142 00 Praha</v>
      </c>
      <c r="K104" s="42"/>
      <c r="L104" s="146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25.65" customHeight="1">
      <c r="A105" s="40"/>
      <c r="B105" s="41"/>
      <c r="C105" s="34" t="s">
        <v>31</v>
      </c>
      <c r="D105" s="42"/>
      <c r="E105" s="42"/>
      <c r="F105" s="29" t="str">
        <f>IF(E20="","",E20)</f>
        <v>Vyplň údaj</v>
      </c>
      <c r="G105" s="42"/>
      <c r="H105" s="42"/>
      <c r="I105" s="34" t="s">
        <v>38</v>
      </c>
      <c r="J105" s="38" t="str">
        <f>E26</f>
        <v>Ing. Gabriela Vyškovská</v>
      </c>
      <c r="K105" s="42"/>
      <c r="L105" s="146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10.32" customHeight="1">
      <c r="A106" s="40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146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11" customFormat="1" ht="29.28" customHeight="1">
      <c r="A107" s="187"/>
      <c r="B107" s="188"/>
      <c r="C107" s="189" t="s">
        <v>147</v>
      </c>
      <c r="D107" s="190" t="s">
        <v>62</v>
      </c>
      <c r="E107" s="190" t="s">
        <v>58</v>
      </c>
      <c r="F107" s="190" t="s">
        <v>59</v>
      </c>
      <c r="G107" s="190" t="s">
        <v>148</v>
      </c>
      <c r="H107" s="190" t="s">
        <v>149</v>
      </c>
      <c r="I107" s="190" t="s">
        <v>150</v>
      </c>
      <c r="J107" s="190" t="s">
        <v>121</v>
      </c>
      <c r="K107" s="191" t="s">
        <v>151</v>
      </c>
      <c r="L107" s="192"/>
      <c r="M107" s="94" t="s">
        <v>19</v>
      </c>
      <c r="N107" s="95" t="s">
        <v>47</v>
      </c>
      <c r="O107" s="95" t="s">
        <v>152</v>
      </c>
      <c r="P107" s="95" t="s">
        <v>153</v>
      </c>
      <c r="Q107" s="95" t="s">
        <v>154</v>
      </c>
      <c r="R107" s="95" t="s">
        <v>155</v>
      </c>
      <c r="S107" s="95" t="s">
        <v>156</v>
      </c>
      <c r="T107" s="96" t="s">
        <v>157</v>
      </c>
      <c r="U107" s="187"/>
      <c r="V107" s="187"/>
      <c r="W107" s="187"/>
      <c r="X107" s="187"/>
      <c r="Y107" s="187"/>
      <c r="Z107" s="187"/>
      <c r="AA107" s="187"/>
      <c r="AB107" s="187"/>
      <c r="AC107" s="187"/>
      <c r="AD107" s="187"/>
      <c r="AE107" s="187"/>
    </row>
    <row r="108" s="2" customFormat="1" ht="22.8" customHeight="1">
      <c r="A108" s="40"/>
      <c r="B108" s="41"/>
      <c r="C108" s="101" t="s">
        <v>158</v>
      </c>
      <c r="D108" s="42"/>
      <c r="E108" s="42"/>
      <c r="F108" s="42"/>
      <c r="G108" s="42"/>
      <c r="H108" s="42"/>
      <c r="I108" s="42"/>
      <c r="J108" s="193">
        <f>BK108</f>
        <v>0</v>
      </c>
      <c r="K108" s="42"/>
      <c r="L108" s="46"/>
      <c r="M108" s="97"/>
      <c r="N108" s="194"/>
      <c r="O108" s="98"/>
      <c r="P108" s="195">
        <f>P109+P353+P855+P861</f>
        <v>0</v>
      </c>
      <c r="Q108" s="98"/>
      <c r="R108" s="195">
        <f>R109+R353+R855+R861</f>
        <v>33.216134395352</v>
      </c>
      <c r="S108" s="98"/>
      <c r="T108" s="196">
        <f>T109+T353+T855+T861</f>
        <v>137.97281672000003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76</v>
      </c>
      <c r="AU108" s="19" t="s">
        <v>122</v>
      </c>
      <c r="BK108" s="197">
        <f>BK109+BK353+BK855+BK861</f>
        <v>0</v>
      </c>
    </row>
    <row r="109" s="12" customFormat="1" ht="25.92" customHeight="1">
      <c r="A109" s="12"/>
      <c r="B109" s="198"/>
      <c r="C109" s="199"/>
      <c r="D109" s="200" t="s">
        <v>76</v>
      </c>
      <c r="E109" s="201" t="s">
        <v>159</v>
      </c>
      <c r="F109" s="201" t="s">
        <v>160</v>
      </c>
      <c r="G109" s="199"/>
      <c r="H109" s="199"/>
      <c r="I109" s="202"/>
      <c r="J109" s="203">
        <f>BK109</f>
        <v>0</v>
      </c>
      <c r="K109" s="199"/>
      <c r="L109" s="204"/>
      <c r="M109" s="205"/>
      <c r="N109" s="206"/>
      <c r="O109" s="206"/>
      <c r="P109" s="207">
        <f>P110+P148+P203+P338+P350</f>
        <v>0</v>
      </c>
      <c r="Q109" s="206"/>
      <c r="R109" s="207">
        <f>R110+R148+R203+R338+R350</f>
        <v>10.88481295329</v>
      </c>
      <c r="S109" s="206"/>
      <c r="T109" s="208">
        <f>T110+T148+T203+T338+T350</f>
        <v>99.421012000000019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81</v>
      </c>
      <c r="AT109" s="210" t="s">
        <v>76</v>
      </c>
      <c r="AU109" s="210" t="s">
        <v>77</v>
      </c>
      <c r="AY109" s="209" t="s">
        <v>161</v>
      </c>
      <c r="BK109" s="211">
        <f>BK110+BK148+BK203+BK338+BK350</f>
        <v>0</v>
      </c>
    </row>
    <row r="110" s="12" customFormat="1" ht="22.8" customHeight="1">
      <c r="A110" s="12"/>
      <c r="B110" s="198"/>
      <c r="C110" s="199"/>
      <c r="D110" s="200" t="s">
        <v>76</v>
      </c>
      <c r="E110" s="212" t="s">
        <v>162</v>
      </c>
      <c r="F110" s="212" t="s">
        <v>163</v>
      </c>
      <c r="G110" s="199"/>
      <c r="H110" s="199"/>
      <c r="I110" s="202"/>
      <c r="J110" s="213">
        <f>BK110</f>
        <v>0</v>
      </c>
      <c r="K110" s="199"/>
      <c r="L110" s="204"/>
      <c r="M110" s="205"/>
      <c r="N110" s="206"/>
      <c r="O110" s="206"/>
      <c r="P110" s="207">
        <f>SUM(P111:P147)</f>
        <v>0</v>
      </c>
      <c r="Q110" s="206"/>
      <c r="R110" s="207">
        <f>SUM(R111:R147)</f>
        <v>9.1180369600900004</v>
      </c>
      <c r="S110" s="206"/>
      <c r="T110" s="208">
        <f>SUM(T111:T147)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81</v>
      </c>
      <c r="AT110" s="210" t="s">
        <v>76</v>
      </c>
      <c r="AU110" s="210" t="s">
        <v>81</v>
      </c>
      <c r="AY110" s="209" t="s">
        <v>161</v>
      </c>
      <c r="BK110" s="211">
        <f>SUM(BK111:BK147)</f>
        <v>0</v>
      </c>
    </row>
    <row r="111" s="2" customFormat="1" ht="33" customHeight="1">
      <c r="A111" s="40"/>
      <c r="B111" s="41"/>
      <c r="C111" s="214" t="s">
        <v>81</v>
      </c>
      <c r="D111" s="214" t="s">
        <v>164</v>
      </c>
      <c r="E111" s="215" t="s">
        <v>165</v>
      </c>
      <c r="F111" s="216" t="s">
        <v>166</v>
      </c>
      <c r="G111" s="217" t="s">
        <v>167</v>
      </c>
      <c r="H111" s="218">
        <v>20.916</v>
      </c>
      <c r="I111" s="219"/>
      <c r="J111" s="220">
        <f>ROUND(I111*H111,2)</f>
        <v>0</v>
      </c>
      <c r="K111" s="216" t="s">
        <v>168</v>
      </c>
      <c r="L111" s="46"/>
      <c r="M111" s="221" t="s">
        <v>19</v>
      </c>
      <c r="N111" s="222" t="s">
        <v>48</v>
      </c>
      <c r="O111" s="86"/>
      <c r="P111" s="223">
        <f>O111*H111</f>
        <v>0</v>
      </c>
      <c r="Q111" s="223">
        <v>0.24410760000000001</v>
      </c>
      <c r="R111" s="223">
        <f>Q111*H111</f>
        <v>5.1057545616000004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169</v>
      </c>
      <c r="AT111" s="225" t="s">
        <v>164</v>
      </c>
      <c r="AU111" s="225" t="s">
        <v>85</v>
      </c>
      <c r="AY111" s="19" t="s">
        <v>161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81</v>
      </c>
      <c r="BK111" s="226">
        <f>ROUND(I111*H111,2)</f>
        <v>0</v>
      </c>
      <c r="BL111" s="19" t="s">
        <v>169</v>
      </c>
      <c r="BM111" s="225" t="s">
        <v>170</v>
      </c>
    </row>
    <row r="112" s="2" customFormat="1">
      <c r="A112" s="40"/>
      <c r="B112" s="41"/>
      <c r="C112" s="42"/>
      <c r="D112" s="227" t="s">
        <v>171</v>
      </c>
      <c r="E112" s="42"/>
      <c r="F112" s="228" t="s">
        <v>172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171</v>
      </c>
      <c r="AU112" s="19" t="s">
        <v>85</v>
      </c>
    </row>
    <row r="113" s="13" customFormat="1">
      <c r="A113" s="13"/>
      <c r="B113" s="232"/>
      <c r="C113" s="233"/>
      <c r="D113" s="234" t="s">
        <v>173</v>
      </c>
      <c r="E113" s="235" t="s">
        <v>19</v>
      </c>
      <c r="F113" s="236" t="s">
        <v>174</v>
      </c>
      <c r="G113" s="233"/>
      <c r="H113" s="237">
        <v>20.916</v>
      </c>
      <c r="I113" s="238"/>
      <c r="J113" s="233"/>
      <c r="K113" s="233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173</v>
      </c>
      <c r="AU113" s="243" t="s">
        <v>85</v>
      </c>
      <c r="AV113" s="13" t="s">
        <v>85</v>
      </c>
      <c r="AW113" s="13" t="s">
        <v>37</v>
      </c>
      <c r="AX113" s="13" t="s">
        <v>81</v>
      </c>
      <c r="AY113" s="243" t="s">
        <v>161</v>
      </c>
    </row>
    <row r="114" s="2" customFormat="1" ht="24.15" customHeight="1">
      <c r="A114" s="40"/>
      <c r="B114" s="41"/>
      <c r="C114" s="214" t="s">
        <v>85</v>
      </c>
      <c r="D114" s="214" t="s">
        <v>164</v>
      </c>
      <c r="E114" s="215" t="s">
        <v>175</v>
      </c>
      <c r="F114" s="216" t="s">
        <v>176</v>
      </c>
      <c r="G114" s="217" t="s">
        <v>177</v>
      </c>
      <c r="H114" s="218">
        <v>2</v>
      </c>
      <c r="I114" s="219"/>
      <c r="J114" s="220">
        <f>ROUND(I114*H114,2)</f>
        <v>0</v>
      </c>
      <c r="K114" s="216" t="s">
        <v>168</v>
      </c>
      <c r="L114" s="46"/>
      <c r="M114" s="221" t="s">
        <v>19</v>
      </c>
      <c r="N114" s="222" t="s">
        <v>48</v>
      </c>
      <c r="O114" s="86"/>
      <c r="P114" s="223">
        <f>O114*H114</f>
        <v>0</v>
      </c>
      <c r="Q114" s="223">
        <v>0.020209999999999999</v>
      </c>
      <c r="R114" s="223">
        <f>Q114*H114</f>
        <v>0.040419999999999998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169</v>
      </c>
      <c r="AT114" s="225" t="s">
        <v>164</v>
      </c>
      <c r="AU114" s="225" t="s">
        <v>85</v>
      </c>
      <c r="AY114" s="19" t="s">
        <v>161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81</v>
      </c>
      <c r="BK114" s="226">
        <f>ROUND(I114*H114,2)</f>
        <v>0</v>
      </c>
      <c r="BL114" s="19" t="s">
        <v>169</v>
      </c>
      <c r="BM114" s="225" t="s">
        <v>178</v>
      </c>
    </row>
    <row r="115" s="2" customFormat="1">
      <c r="A115" s="40"/>
      <c r="B115" s="41"/>
      <c r="C115" s="42"/>
      <c r="D115" s="227" t="s">
        <v>171</v>
      </c>
      <c r="E115" s="42"/>
      <c r="F115" s="228" t="s">
        <v>179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171</v>
      </c>
      <c r="AU115" s="19" t="s">
        <v>85</v>
      </c>
    </row>
    <row r="116" s="2" customFormat="1" ht="24.15" customHeight="1">
      <c r="A116" s="40"/>
      <c r="B116" s="41"/>
      <c r="C116" s="214" t="s">
        <v>162</v>
      </c>
      <c r="D116" s="214" t="s">
        <v>164</v>
      </c>
      <c r="E116" s="215" t="s">
        <v>180</v>
      </c>
      <c r="F116" s="216" t="s">
        <v>181</v>
      </c>
      <c r="G116" s="217" t="s">
        <v>177</v>
      </c>
      <c r="H116" s="218">
        <v>1</v>
      </c>
      <c r="I116" s="219"/>
      <c r="J116" s="220">
        <f>ROUND(I116*H116,2)</f>
        <v>0</v>
      </c>
      <c r="K116" s="216" t="s">
        <v>168</v>
      </c>
      <c r="L116" s="46"/>
      <c r="M116" s="221" t="s">
        <v>19</v>
      </c>
      <c r="N116" s="222" t="s">
        <v>48</v>
      </c>
      <c r="O116" s="86"/>
      <c r="P116" s="223">
        <f>O116*H116</f>
        <v>0</v>
      </c>
      <c r="Q116" s="223">
        <v>0.032349999999999997</v>
      </c>
      <c r="R116" s="223">
        <f>Q116*H116</f>
        <v>0.032349999999999997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169</v>
      </c>
      <c r="AT116" s="225" t="s">
        <v>164</v>
      </c>
      <c r="AU116" s="225" t="s">
        <v>85</v>
      </c>
      <c r="AY116" s="19" t="s">
        <v>161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81</v>
      </c>
      <c r="BK116" s="226">
        <f>ROUND(I116*H116,2)</f>
        <v>0</v>
      </c>
      <c r="BL116" s="19" t="s">
        <v>169</v>
      </c>
      <c r="BM116" s="225" t="s">
        <v>182</v>
      </c>
    </row>
    <row r="117" s="2" customFormat="1">
      <c r="A117" s="40"/>
      <c r="B117" s="41"/>
      <c r="C117" s="42"/>
      <c r="D117" s="227" t="s">
        <v>171</v>
      </c>
      <c r="E117" s="42"/>
      <c r="F117" s="228" t="s">
        <v>183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171</v>
      </c>
      <c r="AU117" s="19" t="s">
        <v>85</v>
      </c>
    </row>
    <row r="118" s="2" customFormat="1" ht="24.15" customHeight="1">
      <c r="A118" s="40"/>
      <c r="B118" s="41"/>
      <c r="C118" s="214" t="s">
        <v>169</v>
      </c>
      <c r="D118" s="214" t="s">
        <v>164</v>
      </c>
      <c r="E118" s="215" t="s">
        <v>184</v>
      </c>
      <c r="F118" s="216" t="s">
        <v>185</v>
      </c>
      <c r="G118" s="217" t="s">
        <v>186</v>
      </c>
      <c r="H118" s="218">
        <v>0.029999999999999999</v>
      </c>
      <c r="I118" s="219"/>
      <c r="J118" s="220">
        <f>ROUND(I118*H118,2)</f>
        <v>0</v>
      </c>
      <c r="K118" s="216" t="s">
        <v>168</v>
      </c>
      <c r="L118" s="46"/>
      <c r="M118" s="221" t="s">
        <v>19</v>
      </c>
      <c r="N118" s="222" t="s">
        <v>48</v>
      </c>
      <c r="O118" s="86"/>
      <c r="P118" s="223">
        <f>O118*H118</f>
        <v>0</v>
      </c>
      <c r="Q118" s="223">
        <v>0.019536000000000001</v>
      </c>
      <c r="R118" s="223">
        <f>Q118*H118</f>
        <v>0.00058608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169</v>
      </c>
      <c r="AT118" s="225" t="s">
        <v>164</v>
      </c>
      <c r="AU118" s="225" t="s">
        <v>85</v>
      </c>
      <c r="AY118" s="19" t="s">
        <v>161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81</v>
      </c>
      <c r="BK118" s="226">
        <f>ROUND(I118*H118,2)</f>
        <v>0</v>
      </c>
      <c r="BL118" s="19" t="s">
        <v>169</v>
      </c>
      <c r="BM118" s="225" t="s">
        <v>187</v>
      </c>
    </row>
    <row r="119" s="2" customFormat="1">
      <c r="A119" s="40"/>
      <c r="B119" s="41"/>
      <c r="C119" s="42"/>
      <c r="D119" s="227" t="s">
        <v>171</v>
      </c>
      <c r="E119" s="42"/>
      <c r="F119" s="228" t="s">
        <v>188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171</v>
      </c>
      <c r="AU119" s="19" t="s">
        <v>85</v>
      </c>
    </row>
    <row r="120" s="14" customFormat="1">
      <c r="A120" s="14"/>
      <c r="B120" s="244"/>
      <c r="C120" s="245"/>
      <c r="D120" s="234" t="s">
        <v>173</v>
      </c>
      <c r="E120" s="246" t="s">
        <v>19</v>
      </c>
      <c r="F120" s="247" t="s">
        <v>189</v>
      </c>
      <c r="G120" s="245"/>
      <c r="H120" s="246" t="s">
        <v>19</v>
      </c>
      <c r="I120" s="248"/>
      <c r="J120" s="245"/>
      <c r="K120" s="245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173</v>
      </c>
      <c r="AU120" s="253" t="s">
        <v>85</v>
      </c>
      <c r="AV120" s="14" t="s">
        <v>81</v>
      </c>
      <c r="AW120" s="14" t="s">
        <v>37</v>
      </c>
      <c r="AX120" s="14" t="s">
        <v>77</v>
      </c>
      <c r="AY120" s="253" t="s">
        <v>161</v>
      </c>
    </row>
    <row r="121" s="13" customFormat="1">
      <c r="A121" s="13"/>
      <c r="B121" s="232"/>
      <c r="C121" s="233"/>
      <c r="D121" s="234" t="s">
        <v>173</v>
      </c>
      <c r="E121" s="235" t="s">
        <v>19</v>
      </c>
      <c r="F121" s="236" t="s">
        <v>190</v>
      </c>
      <c r="G121" s="233"/>
      <c r="H121" s="237">
        <v>0.029999999999999999</v>
      </c>
      <c r="I121" s="238"/>
      <c r="J121" s="233"/>
      <c r="K121" s="233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173</v>
      </c>
      <c r="AU121" s="243" t="s">
        <v>85</v>
      </c>
      <c r="AV121" s="13" t="s">
        <v>85</v>
      </c>
      <c r="AW121" s="13" t="s">
        <v>37</v>
      </c>
      <c r="AX121" s="13" t="s">
        <v>81</v>
      </c>
      <c r="AY121" s="243" t="s">
        <v>161</v>
      </c>
    </row>
    <row r="122" s="2" customFormat="1" ht="16.5" customHeight="1">
      <c r="A122" s="40"/>
      <c r="B122" s="41"/>
      <c r="C122" s="254" t="s">
        <v>191</v>
      </c>
      <c r="D122" s="254" t="s">
        <v>192</v>
      </c>
      <c r="E122" s="255" t="s">
        <v>193</v>
      </c>
      <c r="F122" s="256" t="s">
        <v>194</v>
      </c>
      <c r="G122" s="257" t="s">
        <v>186</v>
      </c>
      <c r="H122" s="258">
        <v>0.029999999999999999</v>
      </c>
      <c r="I122" s="259"/>
      <c r="J122" s="260">
        <f>ROUND(I122*H122,2)</f>
        <v>0</v>
      </c>
      <c r="K122" s="256" t="s">
        <v>168</v>
      </c>
      <c r="L122" s="261"/>
      <c r="M122" s="262" t="s">
        <v>19</v>
      </c>
      <c r="N122" s="263" t="s">
        <v>48</v>
      </c>
      <c r="O122" s="86"/>
      <c r="P122" s="223">
        <f>O122*H122</f>
        <v>0</v>
      </c>
      <c r="Q122" s="223">
        <v>1</v>
      </c>
      <c r="R122" s="223">
        <f>Q122*H122</f>
        <v>0.029999999999999999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195</v>
      </c>
      <c r="AT122" s="225" t="s">
        <v>192</v>
      </c>
      <c r="AU122" s="225" t="s">
        <v>85</v>
      </c>
      <c r="AY122" s="19" t="s">
        <v>161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81</v>
      </c>
      <c r="BK122" s="226">
        <f>ROUND(I122*H122,2)</f>
        <v>0</v>
      </c>
      <c r="BL122" s="19" t="s">
        <v>169</v>
      </c>
      <c r="BM122" s="225" t="s">
        <v>196</v>
      </c>
    </row>
    <row r="123" s="2" customFormat="1">
      <c r="A123" s="40"/>
      <c r="B123" s="41"/>
      <c r="C123" s="42"/>
      <c r="D123" s="234" t="s">
        <v>197</v>
      </c>
      <c r="E123" s="42"/>
      <c r="F123" s="264" t="s">
        <v>198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197</v>
      </c>
      <c r="AU123" s="19" t="s">
        <v>85</v>
      </c>
    </row>
    <row r="124" s="2" customFormat="1" ht="24.15" customHeight="1">
      <c r="A124" s="40"/>
      <c r="B124" s="41"/>
      <c r="C124" s="214" t="s">
        <v>199</v>
      </c>
      <c r="D124" s="214" t="s">
        <v>164</v>
      </c>
      <c r="E124" s="215" t="s">
        <v>200</v>
      </c>
      <c r="F124" s="216" t="s">
        <v>201</v>
      </c>
      <c r="G124" s="217" t="s">
        <v>167</v>
      </c>
      <c r="H124" s="218">
        <v>18.053000000000001</v>
      </c>
      <c r="I124" s="219"/>
      <c r="J124" s="220">
        <f>ROUND(I124*H124,2)</f>
        <v>0</v>
      </c>
      <c r="K124" s="216" t="s">
        <v>168</v>
      </c>
      <c r="L124" s="46"/>
      <c r="M124" s="221" t="s">
        <v>19</v>
      </c>
      <c r="N124" s="222" t="s">
        <v>48</v>
      </c>
      <c r="O124" s="86"/>
      <c r="P124" s="223">
        <f>O124*H124</f>
        <v>0</v>
      </c>
      <c r="Q124" s="223">
        <v>0.052499999999999998</v>
      </c>
      <c r="R124" s="223">
        <f>Q124*H124</f>
        <v>0.94778249999999997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169</v>
      </c>
      <c r="AT124" s="225" t="s">
        <v>164</v>
      </c>
      <c r="AU124" s="225" t="s">
        <v>85</v>
      </c>
      <c r="AY124" s="19" t="s">
        <v>161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81</v>
      </c>
      <c r="BK124" s="226">
        <f>ROUND(I124*H124,2)</f>
        <v>0</v>
      </c>
      <c r="BL124" s="19" t="s">
        <v>169</v>
      </c>
      <c r="BM124" s="225" t="s">
        <v>202</v>
      </c>
    </row>
    <row r="125" s="2" customFormat="1">
      <c r="A125" s="40"/>
      <c r="B125" s="41"/>
      <c r="C125" s="42"/>
      <c r="D125" s="227" t="s">
        <v>171</v>
      </c>
      <c r="E125" s="42"/>
      <c r="F125" s="228" t="s">
        <v>203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171</v>
      </c>
      <c r="AU125" s="19" t="s">
        <v>85</v>
      </c>
    </row>
    <row r="126" s="14" customFormat="1">
      <c r="A126" s="14"/>
      <c r="B126" s="244"/>
      <c r="C126" s="245"/>
      <c r="D126" s="234" t="s">
        <v>173</v>
      </c>
      <c r="E126" s="246" t="s">
        <v>19</v>
      </c>
      <c r="F126" s="247" t="s">
        <v>204</v>
      </c>
      <c r="G126" s="245"/>
      <c r="H126" s="246" t="s">
        <v>19</v>
      </c>
      <c r="I126" s="248"/>
      <c r="J126" s="245"/>
      <c r="K126" s="245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173</v>
      </c>
      <c r="AU126" s="253" t="s">
        <v>85</v>
      </c>
      <c r="AV126" s="14" t="s">
        <v>81</v>
      </c>
      <c r="AW126" s="14" t="s">
        <v>37</v>
      </c>
      <c r="AX126" s="14" t="s">
        <v>77</v>
      </c>
      <c r="AY126" s="253" t="s">
        <v>161</v>
      </c>
    </row>
    <row r="127" s="14" customFormat="1">
      <c r="A127" s="14"/>
      <c r="B127" s="244"/>
      <c r="C127" s="245"/>
      <c r="D127" s="234" t="s">
        <v>173</v>
      </c>
      <c r="E127" s="246" t="s">
        <v>19</v>
      </c>
      <c r="F127" s="247" t="s">
        <v>205</v>
      </c>
      <c r="G127" s="245"/>
      <c r="H127" s="246" t="s">
        <v>19</v>
      </c>
      <c r="I127" s="248"/>
      <c r="J127" s="245"/>
      <c r="K127" s="245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173</v>
      </c>
      <c r="AU127" s="253" t="s">
        <v>85</v>
      </c>
      <c r="AV127" s="14" t="s">
        <v>81</v>
      </c>
      <c r="AW127" s="14" t="s">
        <v>37</v>
      </c>
      <c r="AX127" s="14" t="s">
        <v>77</v>
      </c>
      <c r="AY127" s="253" t="s">
        <v>161</v>
      </c>
    </row>
    <row r="128" s="13" customFormat="1">
      <c r="A128" s="13"/>
      <c r="B128" s="232"/>
      <c r="C128" s="233"/>
      <c r="D128" s="234" t="s">
        <v>173</v>
      </c>
      <c r="E128" s="235" t="s">
        <v>19</v>
      </c>
      <c r="F128" s="236" t="s">
        <v>206</v>
      </c>
      <c r="G128" s="233"/>
      <c r="H128" s="237">
        <v>10.629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173</v>
      </c>
      <c r="AU128" s="243" t="s">
        <v>85</v>
      </c>
      <c r="AV128" s="13" t="s">
        <v>85</v>
      </c>
      <c r="AW128" s="13" t="s">
        <v>37</v>
      </c>
      <c r="AX128" s="13" t="s">
        <v>77</v>
      </c>
      <c r="AY128" s="243" t="s">
        <v>161</v>
      </c>
    </row>
    <row r="129" s="13" customFormat="1">
      <c r="A129" s="13"/>
      <c r="B129" s="232"/>
      <c r="C129" s="233"/>
      <c r="D129" s="234" t="s">
        <v>173</v>
      </c>
      <c r="E129" s="235" t="s">
        <v>19</v>
      </c>
      <c r="F129" s="236" t="s">
        <v>207</v>
      </c>
      <c r="G129" s="233"/>
      <c r="H129" s="237">
        <v>-1.5760000000000001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173</v>
      </c>
      <c r="AU129" s="243" t="s">
        <v>85</v>
      </c>
      <c r="AV129" s="13" t="s">
        <v>85</v>
      </c>
      <c r="AW129" s="13" t="s">
        <v>37</v>
      </c>
      <c r="AX129" s="13" t="s">
        <v>77</v>
      </c>
      <c r="AY129" s="243" t="s">
        <v>161</v>
      </c>
    </row>
    <row r="130" s="14" customFormat="1">
      <c r="A130" s="14"/>
      <c r="B130" s="244"/>
      <c r="C130" s="245"/>
      <c r="D130" s="234" t="s">
        <v>173</v>
      </c>
      <c r="E130" s="246" t="s">
        <v>19</v>
      </c>
      <c r="F130" s="247" t="s">
        <v>208</v>
      </c>
      <c r="G130" s="245"/>
      <c r="H130" s="246" t="s">
        <v>19</v>
      </c>
      <c r="I130" s="248"/>
      <c r="J130" s="245"/>
      <c r="K130" s="245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173</v>
      </c>
      <c r="AU130" s="253" t="s">
        <v>85</v>
      </c>
      <c r="AV130" s="14" t="s">
        <v>81</v>
      </c>
      <c r="AW130" s="14" t="s">
        <v>37</v>
      </c>
      <c r="AX130" s="14" t="s">
        <v>77</v>
      </c>
      <c r="AY130" s="253" t="s">
        <v>161</v>
      </c>
    </row>
    <row r="131" s="13" customFormat="1">
      <c r="A131" s="13"/>
      <c r="B131" s="232"/>
      <c r="C131" s="233"/>
      <c r="D131" s="234" t="s">
        <v>173</v>
      </c>
      <c r="E131" s="235" t="s">
        <v>19</v>
      </c>
      <c r="F131" s="236" t="s">
        <v>209</v>
      </c>
      <c r="G131" s="233"/>
      <c r="H131" s="237">
        <v>9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173</v>
      </c>
      <c r="AU131" s="243" t="s">
        <v>85</v>
      </c>
      <c r="AV131" s="13" t="s">
        <v>85</v>
      </c>
      <c r="AW131" s="13" t="s">
        <v>37</v>
      </c>
      <c r="AX131" s="13" t="s">
        <v>77</v>
      </c>
      <c r="AY131" s="243" t="s">
        <v>161</v>
      </c>
    </row>
    <row r="132" s="15" customFormat="1">
      <c r="A132" s="15"/>
      <c r="B132" s="265"/>
      <c r="C132" s="266"/>
      <c r="D132" s="234" t="s">
        <v>173</v>
      </c>
      <c r="E132" s="267" t="s">
        <v>19</v>
      </c>
      <c r="F132" s="268" t="s">
        <v>210</v>
      </c>
      <c r="G132" s="266"/>
      <c r="H132" s="269">
        <v>18.053000000000001</v>
      </c>
      <c r="I132" s="270"/>
      <c r="J132" s="266"/>
      <c r="K132" s="266"/>
      <c r="L132" s="271"/>
      <c r="M132" s="272"/>
      <c r="N132" s="273"/>
      <c r="O132" s="273"/>
      <c r="P132" s="273"/>
      <c r="Q132" s="273"/>
      <c r="R132" s="273"/>
      <c r="S132" s="273"/>
      <c r="T132" s="27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5" t="s">
        <v>173</v>
      </c>
      <c r="AU132" s="275" t="s">
        <v>85</v>
      </c>
      <c r="AV132" s="15" t="s">
        <v>169</v>
      </c>
      <c r="AW132" s="15" t="s">
        <v>37</v>
      </c>
      <c r="AX132" s="15" t="s">
        <v>81</v>
      </c>
      <c r="AY132" s="275" t="s">
        <v>161</v>
      </c>
    </row>
    <row r="133" s="2" customFormat="1" ht="24.15" customHeight="1">
      <c r="A133" s="40"/>
      <c r="B133" s="41"/>
      <c r="C133" s="214" t="s">
        <v>211</v>
      </c>
      <c r="D133" s="214" t="s">
        <v>164</v>
      </c>
      <c r="E133" s="215" t="s">
        <v>212</v>
      </c>
      <c r="F133" s="216" t="s">
        <v>213</v>
      </c>
      <c r="G133" s="217" t="s">
        <v>167</v>
      </c>
      <c r="H133" s="218">
        <v>25.690000000000001</v>
      </c>
      <c r="I133" s="219"/>
      <c r="J133" s="220">
        <f>ROUND(I133*H133,2)</f>
        <v>0</v>
      </c>
      <c r="K133" s="216" t="s">
        <v>168</v>
      </c>
      <c r="L133" s="46"/>
      <c r="M133" s="221" t="s">
        <v>19</v>
      </c>
      <c r="N133" s="222" t="s">
        <v>48</v>
      </c>
      <c r="O133" s="86"/>
      <c r="P133" s="223">
        <f>O133*H133</f>
        <v>0</v>
      </c>
      <c r="Q133" s="223">
        <v>0.069980000000000001</v>
      </c>
      <c r="R133" s="223">
        <f>Q133*H133</f>
        <v>1.7977862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169</v>
      </c>
      <c r="AT133" s="225" t="s">
        <v>164</v>
      </c>
      <c r="AU133" s="225" t="s">
        <v>85</v>
      </c>
      <c r="AY133" s="19" t="s">
        <v>161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81</v>
      </c>
      <c r="BK133" s="226">
        <f>ROUND(I133*H133,2)</f>
        <v>0</v>
      </c>
      <c r="BL133" s="19" t="s">
        <v>169</v>
      </c>
      <c r="BM133" s="225" t="s">
        <v>214</v>
      </c>
    </row>
    <row r="134" s="2" customFormat="1">
      <c r="A134" s="40"/>
      <c r="B134" s="41"/>
      <c r="C134" s="42"/>
      <c r="D134" s="227" t="s">
        <v>171</v>
      </c>
      <c r="E134" s="42"/>
      <c r="F134" s="228" t="s">
        <v>215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171</v>
      </c>
      <c r="AU134" s="19" t="s">
        <v>85</v>
      </c>
    </row>
    <row r="135" s="14" customFormat="1">
      <c r="A135" s="14"/>
      <c r="B135" s="244"/>
      <c r="C135" s="245"/>
      <c r="D135" s="234" t="s">
        <v>173</v>
      </c>
      <c r="E135" s="246" t="s">
        <v>19</v>
      </c>
      <c r="F135" s="247" t="s">
        <v>216</v>
      </c>
      <c r="G135" s="245"/>
      <c r="H135" s="246" t="s">
        <v>19</v>
      </c>
      <c r="I135" s="248"/>
      <c r="J135" s="245"/>
      <c r="K135" s="245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173</v>
      </c>
      <c r="AU135" s="253" t="s">
        <v>85</v>
      </c>
      <c r="AV135" s="14" t="s">
        <v>81</v>
      </c>
      <c r="AW135" s="14" t="s">
        <v>37</v>
      </c>
      <c r="AX135" s="14" t="s">
        <v>77</v>
      </c>
      <c r="AY135" s="253" t="s">
        <v>161</v>
      </c>
    </row>
    <row r="136" s="14" customFormat="1">
      <c r="A136" s="14"/>
      <c r="B136" s="244"/>
      <c r="C136" s="245"/>
      <c r="D136" s="234" t="s">
        <v>173</v>
      </c>
      <c r="E136" s="246" t="s">
        <v>19</v>
      </c>
      <c r="F136" s="247" t="s">
        <v>217</v>
      </c>
      <c r="G136" s="245"/>
      <c r="H136" s="246" t="s">
        <v>19</v>
      </c>
      <c r="I136" s="248"/>
      <c r="J136" s="245"/>
      <c r="K136" s="245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173</v>
      </c>
      <c r="AU136" s="253" t="s">
        <v>85</v>
      </c>
      <c r="AV136" s="14" t="s">
        <v>81</v>
      </c>
      <c r="AW136" s="14" t="s">
        <v>37</v>
      </c>
      <c r="AX136" s="14" t="s">
        <v>77</v>
      </c>
      <c r="AY136" s="253" t="s">
        <v>161</v>
      </c>
    </row>
    <row r="137" s="13" customFormat="1">
      <c r="A137" s="13"/>
      <c r="B137" s="232"/>
      <c r="C137" s="233"/>
      <c r="D137" s="234" t="s">
        <v>173</v>
      </c>
      <c r="E137" s="235" t="s">
        <v>19</v>
      </c>
      <c r="F137" s="236" t="s">
        <v>218</v>
      </c>
      <c r="G137" s="233"/>
      <c r="H137" s="237">
        <v>10.734999999999999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173</v>
      </c>
      <c r="AU137" s="243" t="s">
        <v>85</v>
      </c>
      <c r="AV137" s="13" t="s">
        <v>85</v>
      </c>
      <c r="AW137" s="13" t="s">
        <v>37</v>
      </c>
      <c r="AX137" s="13" t="s">
        <v>77</v>
      </c>
      <c r="AY137" s="243" t="s">
        <v>161</v>
      </c>
    </row>
    <row r="138" s="14" customFormat="1">
      <c r="A138" s="14"/>
      <c r="B138" s="244"/>
      <c r="C138" s="245"/>
      <c r="D138" s="234" t="s">
        <v>173</v>
      </c>
      <c r="E138" s="246" t="s">
        <v>19</v>
      </c>
      <c r="F138" s="247" t="s">
        <v>219</v>
      </c>
      <c r="G138" s="245"/>
      <c r="H138" s="246" t="s">
        <v>19</v>
      </c>
      <c r="I138" s="248"/>
      <c r="J138" s="245"/>
      <c r="K138" s="245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173</v>
      </c>
      <c r="AU138" s="253" t="s">
        <v>85</v>
      </c>
      <c r="AV138" s="14" t="s">
        <v>81</v>
      </c>
      <c r="AW138" s="14" t="s">
        <v>37</v>
      </c>
      <c r="AX138" s="14" t="s">
        <v>77</v>
      </c>
      <c r="AY138" s="253" t="s">
        <v>161</v>
      </c>
    </row>
    <row r="139" s="13" customFormat="1">
      <c r="A139" s="13"/>
      <c r="B139" s="232"/>
      <c r="C139" s="233"/>
      <c r="D139" s="234" t="s">
        <v>173</v>
      </c>
      <c r="E139" s="235" t="s">
        <v>19</v>
      </c>
      <c r="F139" s="236" t="s">
        <v>220</v>
      </c>
      <c r="G139" s="233"/>
      <c r="H139" s="237">
        <v>10.346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173</v>
      </c>
      <c r="AU139" s="243" t="s">
        <v>85</v>
      </c>
      <c r="AV139" s="13" t="s">
        <v>85</v>
      </c>
      <c r="AW139" s="13" t="s">
        <v>37</v>
      </c>
      <c r="AX139" s="13" t="s">
        <v>77</v>
      </c>
      <c r="AY139" s="243" t="s">
        <v>161</v>
      </c>
    </row>
    <row r="140" s="13" customFormat="1">
      <c r="A140" s="13"/>
      <c r="B140" s="232"/>
      <c r="C140" s="233"/>
      <c r="D140" s="234" t="s">
        <v>173</v>
      </c>
      <c r="E140" s="235" t="s">
        <v>19</v>
      </c>
      <c r="F140" s="236" t="s">
        <v>207</v>
      </c>
      <c r="G140" s="233"/>
      <c r="H140" s="237">
        <v>-1.5760000000000001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173</v>
      </c>
      <c r="AU140" s="243" t="s">
        <v>85</v>
      </c>
      <c r="AV140" s="13" t="s">
        <v>85</v>
      </c>
      <c r="AW140" s="13" t="s">
        <v>37</v>
      </c>
      <c r="AX140" s="13" t="s">
        <v>77</v>
      </c>
      <c r="AY140" s="243" t="s">
        <v>161</v>
      </c>
    </row>
    <row r="141" s="14" customFormat="1">
      <c r="A141" s="14"/>
      <c r="B141" s="244"/>
      <c r="C141" s="245"/>
      <c r="D141" s="234" t="s">
        <v>173</v>
      </c>
      <c r="E141" s="246" t="s">
        <v>19</v>
      </c>
      <c r="F141" s="247" t="s">
        <v>221</v>
      </c>
      <c r="G141" s="245"/>
      <c r="H141" s="246" t="s">
        <v>19</v>
      </c>
      <c r="I141" s="248"/>
      <c r="J141" s="245"/>
      <c r="K141" s="245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173</v>
      </c>
      <c r="AU141" s="253" t="s">
        <v>85</v>
      </c>
      <c r="AV141" s="14" t="s">
        <v>81</v>
      </c>
      <c r="AW141" s="14" t="s">
        <v>37</v>
      </c>
      <c r="AX141" s="14" t="s">
        <v>77</v>
      </c>
      <c r="AY141" s="253" t="s">
        <v>161</v>
      </c>
    </row>
    <row r="142" s="13" customFormat="1">
      <c r="A142" s="13"/>
      <c r="B142" s="232"/>
      <c r="C142" s="233"/>
      <c r="D142" s="234" t="s">
        <v>173</v>
      </c>
      <c r="E142" s="235" t="s">
        <v>19</v>
      </c>
      <c r="F142" s="236" t="s">
        <v>222</v>
      </c>
      <c r="G142" s="233"/>
      <c r="H142" s="237">
        <v>6.1849999999999996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173</v>
      </c>
      <c r="AU142" s="243" t="s">
        <v>85</v>
      </c>
      <c r="AV142" s="13" t="s">
        <v>85</v>
      </c>
      <c r="AW142" s="13" t="s">
        <v>37</v>
      </c>
      <c r="AX142" s="13" t="s">
        <v>77</v>
      </c>
      <c r="AY142" s="243" t="s">
        <v>161</v>
      </c>
    </row>
    <row r="143" s="15" customFormat="1">
      <c r="A143" s="15"/>
      <c r="B143" s="265"/>
      <c r="C143" s="266"/>
      <c r="D143" s="234" t="s">
        <v>173</v>
      </c>
      <c r="E143" s="267" t="s">
        <v>19</v>
      </c>
      <c r="F143" s="268" t="s">
        <v>210</v>
      </c>
      <c r="G143" s="266"/>
      <c r="H143" s="269">
        <v>25.690000000000001</v>
      </c>
      <c r="I143" s="270"/>
      <c r="J143" s="266"/>
      <c r="K143" s="266"/>
      <c r="L143" s="271"/>
      <c r="M143" s="272"/>
      <c r="N143" s="273"/>
      <c r="O143" s="273"/>
      <c r="P143" s="273"/>
      <c r="Q143" s="273"/>
      <c r="R143" s="273"/>
      <c r="S143" s="273"/>
      <c r="T143" s="274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5" t="s">
        <v>173</v>
      </c>
      <c r="AU143" s="275" t="s">
        <v>85</v>
      </c>
      <c r="AV143" s="15" t="s">
        <v>169</v>
      </c>
      <c r="AW143" s="15" t="s">
        <v>37</v>
      </c>
      <c r="AX143" s="15" t="s">
        <v>81</v>
      </c>
      <c r="AY143" s="275" t="s">
        <v>161</v>
      </c>
    </row>
    <row r="144" s="2" customFormat="1" ht="33" customHeight="1">
      <c r="A144" s="40"/>
      <c r="B144" s="41"/>
      <c r="C144" s="214" t="s">
        <v>195</v>
      </c>
      <c r="D144" s="214" t="s">
        <v>164</v>
      </c>
      <c r="E144" s="215" t="s">
        <v>223</v>
      </c>
      <c r="F144" s="216" t="s">
        <v>224</v>
      </c>
      <c r="G144" s="217" t="s">
        <v>225</v>
      </c>
      <c r="H144" s="218">
        <v>7.0709999999999997</v>
      </c>
      <c r="I144" s="219"/>
      <c r="J144" s="220">
        <f>ROUND(I144*H144,2)</f>
        <v>0</v>
      </c>
      <c r="K144" s="216" t="s">
        <v>168</v>
      </c>
      <c r="L144" s="46"/>
      <c r="M144" s="221" t="s">
        <v>19</v>
      </c>
      <c r="N144" s="222" t="s">
        <v>48</v>
      </c>
      <c r="O144" s="86"/>
      <c r="P144" s="223">
        <f>O144*H144</f>
        <v>0</v>
      </c>
      <c r="Q144" s="223">
        <v>0.16452518999999999</v>
      </c>
      <c r="R144" s="223">
        <f>Q144*H144</f>
        <v>1.1633576184899999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169</v>
      </c>
      <c r="AT144" s="225" t="s">
        <v>164</v>
      </c>
      <c r="AU144" s="225" t="s">
        <v>85</v>
      </c>
      <c r="AY144" s="19" t="s">
        <v>161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81</v>
      </c>
      <c r="BK144" s="226">
        <f>ROUND(I144*H144,2)</f>
        <v>0</v>
      </c>
      <c r="BL144" s="19" t="s">
        <v>169</v>
      </c>
      <c r="BM144" s="225" t="s">
        <v>226</v>
      </c>
    </row>
    <row r="145" s="2" customFormat="1">
      <c r="A145" s="40"/>
      <c r="B145" s="41"/>
      <c r="C145" s="42"/>
      <c r="D145" s="227" t="s">
        <v>171</v>
      </c>
      <c r="E145" s="42"/>
      <c r="F145" s="228" t="s">
        <v>227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171</v>
      </c>
      <c r="AU145" s="19" t="s">
        <v>85</v>
      </c>
    </row>
    <row r="146" s="14" customFormat="1">
      <c r="A146" s="14"/>
      <c r="B146" s="244"/>
      <c r="C146" s="245"/>
      <c r="D146" s="234" t="s">
        <v>173</v>
      </c>
      <c r="E146" s="246" t="s">
        <v>19</v>
      </c>
      <c r="F146" s="247" t="s">
        <v>228</v>
      </c>
      <c r="G146" s="245"/>
      <c r="H146" s="246" t="s">
        <v>19</v>
      </c>
      <c r="I146" s="248"/>
      <c r="J146" s="245"/>
      <c r="K146" s="245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173</v>
      </c>
      <c r="AU146" s="253" t="s">
        <v>85</v>
      </c>
      <c r="AV146" s="14" t="s">
        <v>81</v>
      </c>
      <c r="AW146" s="14" t="s">
        <v>37</v>
      </c>
      <c r="AX146" s="14" t="s">
        <v>77</v>
      </c>
      <c r="AY146" s="253" t="s">
        <v>161</v>
      </c>
    </row>
    <row r="147" s="13" customFormat="1">
      <c r="A147" s="13"/>
      <c r="B147" s="232"/>
      <c r="C147" s="233"/>
      <c r="D147" s="234" t="s">
        <v>173</v>
      </c>
      <c r="E147" s="235" t="s">
        <v>19</v>
      </c>
      <c r="F147" s="236" t="s">
        <v>229</v>
      </c>
      <c r="G147" s="233"/>
      <c r="H147" s="237">
        <v>7.0709999999999997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173</v>
      </c>
      <c r="AU147" s="243" t="s">
        <v>85</v>
      </c>
      <c r="AV147" s="13" t="s">
        <v>85</v>
      </c>
      <c r="AW147" s="13" t="s">
        <v>37</v>
      </c>
      <c r="AX147" s="13" t="s">
        <v>81</v>
      </c>
      <c r="AY147" s="243" t="s">
        <v>161</v>
      </c>
    </row>
    <row r="148" s="12" customFormat="1" ht="22.8" customHeight="1">
      <c r="A148" s="12"/>
      <c r="B148" s="198"/>
      <c r="C148" s="199"/>
      <c r="D148" s="200" t="s">
        <v>76</v>
      </c>
      <c r="E148" s="212" t="s">
        <v>199</v>
      </c>
      <c r="F148" s="212" t="s">
        <v>230</v>
      </c>
      <c r="G148" s="199"/>
      <c r="H148" s="199"/>
      <c r="I148" s="202"/>
      <c r="J148" s="213">
        <f>BK148</f>
        <v>0</v>
      </c>
      <c r="K148" s="199"/>
      <c r="L148" s="204"/>
      <c r="M148" s="205"/>
      <c r="N148" s="206"/>
      <c r="O148" s="206"/>
      <c r="P148" s="207">
        <f>SUM(P149:P202)</f>
        <v>0</v>
      </c>
      <c r="Q148" s="206"/>
      <c r="R148" s="207">
        <f>SUM(R149:R202)</f>
        <v>1.6321659932000001</v>
      </c>
      <c r="S148" s="206"/>
      <c r="T148" s="208">
        <f>SUM(T149:T202)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9" t="s">
        <v>81</v>
      </c>
      <c r="AT148" s="210" t="s">
        <v>76</v>
      </c>
      <c r="AU148" s="210" t="s">
        <v>81</v>
      </c>
      <c r="AY148" s="209" t="s">
        <v>161</v>
      </c>
      <c r="BK148" s="211">
        <f>SUM(BK149:BK202)</f>
        <v>0</v>
      </c>
    </row>
    <row r="149" s="2" customFormat="1" ht="24.15" customHeight="1">
      <c r="A149" s="40"/>
      <c r="B149" s="41"/>
      <c r="C149" s="214" t="s">
        <v>231</v>
      </c>
      <c r="D149" s="214" t="s">
        <v>164</v>
      </c>
      <c r="E149" s="215" t="s">
        <v>232</v>
      </c>
      <c r="F149" s="216" t="s">
        <v>233</v>
      </c>
      <c r="G149" s="217" t="s">
        <v>177</v>
      </c>
      <c r="H149" s="218">
        <v>16</v>
      </c>
      <c r="I149" s="219"/>
      <c r="J149" s="220">
        <f>ROUND(I149*H149,2)</f>
        <v>0</v>
      </c>
      <c r="K149" s="216" t="s">
        <v>168</v>
      </c>
      <c r="L149" s="46"/>
      <c r="M149" s="221" t="s">
        <v>19</v>
      </c>
      <c r="N149" s="222" t="s">
        <v>48</v>
      </c>
      <c r="O149" s="86"/>
      <c r="P149" s="223">
        <f>O149*H149</f>
        <v>0</v>
      </c>
      <c r="Q149" s="223">
        <v>0.00048161770000000002</v>
      </c>
      <c r="R149" s="223">
        <f>Q149*H149</f>
        <v>0.0077058832000000002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169</v>
      </c>
      <c r="AT149" s="225" t="s">
        <v>164</v>
      </c>
      <c r="AU149" s="225" t="s">
        <v>85</v>
      </c>
      <c r="AY149" s="19" t="s">
        <v>161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81</v>
      </c>
      <c r="BK149" s="226">
        <f>ROUND(I149*H149,2)</f>
        <v>0</v>
      </c>
      <c r="BL149" s="19" t="s">
        <v>169</v>
      </c>
      <c r="BM149" s="225" t="s">
        <v>234</v>
      </c>
    </row>
    <row r="150" s="2" customFormat="1">
      <c r="A150" s="40"/>
      <c r="B150" s="41"/>
      <c r="C150" s="42"/>
      <c r="D150" s="227" t="s">
        <v>171</v>
      </c>
      <c r="E150" s="42"/>
      <c r="F150" s="228" t="s">
        <v>235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171</v>
      </c>
      <c r="AU150" s="19" t="s">
        <v>85</v>
      </c>
    </row>
    <row r="151" s="2" customFormat="1" ht="21.75" customHeight="1">
      <c r="A151" s="40"/>
      <c r="B151" s="41"/>
      <c r="C151" s="254" t="s">
        <v>236</v>
      </c>
      <c r="D151" s="254" t="s">
        <v>192</v>
      </c>
      <c r="E151" s="255" t="s">
        <v>237</v>
      </c>
      <c r="F151" s="256" t="s">
        <v>238</v>
      </c>
      <c r="G151" s="257" t="s">
        <v>177</v>
      </c>
      <c r="H151" s="258">
        <v>5</v>
      </c>
      <c r="I151" s="259"/>
      <c r="J151" s="260">
        <f>ROUND(I151*H151,2)</f>
        <v>0</v>
      </c>
      <c r="K151" s="256" t="s">
        <v>168</v>
      </c>
      <c r="L151" s="261"/>
      <c r="M151" s="262" t="s">
        <v>19</v>
      </c>
      <c r="N151" s="263" t="s">
        <v>48</v>
      </c>
      <c r="O151" s="86"/>
      <c r="P151" s="223">
        <f>O151*H151</f>
        <v>0</v>
      </c>
      <c r="Q151" s="223">
        <v>0.01553</v>
      </c>
      <c r="R151" s="223">
        <f>Q151*H151</f>
        <v>0.077649999999999997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195</v>
      </c>
      <c r="AT151" s="225" t="s">
        <v>192</v>
      </c>
      <c r="AU151" s="225" t="s">
        <v>85</v>
      </c>
      <c r="AY151" s="19" t="s">
        <v>161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81</v>
      </c>
      <c r="BK151" s="226">
        <f>ROUND(I151*H151,2)</f>
        <v>0</v>
      </c>
      <c r="BL151" s="19" t="s">
        <v>169</v>
      </c>
      <c r="BM151" s="225" t="s">
        <v>239</v>
      </c>
    </row>
    <row r="152" s="2" customFormat="1">
      <c r="A152" s="40"/>
      <c r="B152" s="41"/>
      <c r="C152" s="42"/>
      <c r="D152" s="234" t="s">
        <v>197</v>
      </c>
      <c r="E152" s="42"/>
      <c r="F152" s="264" t="s">
        <v>240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197</v>
      </c>
      <c r="AU152" s="19" t="s">
        <v>85</v>
      </c>
    </row>
    <row r="153" s="13" customFormat="1">
      <c r="A153" s="13"/>
      <c r="B153" s="232"/>
      <c r="C153" s="233"/>
      <c r="D153" s="234" t="s">
        <v>173</v>
      </c>
      <c r="E153" s="235" t="s">
        <v>19</v>
      </c>
      <c r="F153" s="236" t="s">
        <v>191</v>
      </c>
      <c r="G153" s="233"/>
      <c r="H153" s="237">
        <v>5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173</v>
      </c>
      <c r="AU153" s="243" t="s">
        <v>85</v>
      </c>
      <c r="AV153" s="13" t="s">
        <v>85</v>
      </c>
      <c r="AW153" s="13" t="s">
        <v>37</v>
      </c>
      <c r="AX153" s="13" t="s">
        <v>81</v>
      </c>
      <c r="AY153" s="243" t="s">
        <v>161</v>
      </c>
    </row>
    <row r="154" s="2" customFormat="1" ht="21.75" customHeight="1">
      <c r="A154" s="40"/>
      <c r="B154" s="41"/>
      <c r="C154" s="254" t="s">
        <v>241</v>
      </c>
      <c r="D154" s="254" t="s">
        <v>192</v>
      </c>
      <c r="E154" s="255" t="s">
        <v>242</v>
      </c>
      <c r="F154" s="256" t="s">
        <v>243</v>
      </c>
      <c r="G154" s="257" t="s">
        <v>177</v>
      </c>
      <c r="H154" s="258">
        <v>10</v>
      </c>
      <c r="I154" s="259"/>
      <c r="J154" s="260">
        <f>ROUND(I154*H154,2)</f>
        <v>0</v>
      </c>
      <c r="K154" s="256" t="s">
        <v>168</v>
      </c>
      <c r="L154" s="261"/>
      <c r="M154" s="262" t="s">
        <v>19</v>
      </c>
      <c r="N154" s="263" t="s">
        <v>48</v>
      </c>
      <c r="O154" s="86"/>
      <c r="P154" s="223">
        <f>O154*H154</f>
        <v>0</v>
      </c>
      <c r="Q154" s="223">
        <v>0.01521</v>
      </c>
      <c r="R154" s="223">
        <f>Q154*H154</f>
        <v>0.15209999999999999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195</v>
      </c>
      <c r="AT154" s="225" t="s">
        <v>192</v>
      </c>
      <c r="AU154" s="225" t="s">
        <v>85</v>
      </c>
      <c r="AY154" s="19" t="s">
        <v>161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81</v>
      </c>
      <c r="BK154" s="226">
        <f>ROUND(I154*H154,2)</f>
        <v>0</v>
      </c>
      <c r="BL154" s="19" t="s">
        <v>169</v>
      </c>
      <c r="BM154" s="225" t="s">
        <v>244</v>
      </c>
    </row>
    <row r="155" s="2" customFormat="1">
      <c r="A155" s="40"/>
      <c r="B155" s="41"/>
      <c r="C155" s="42"/>
      <c r="D155" s="234" t="s">
        <v>197</v>
      </c>
      <c r="E155" s="42"/>
      <c r="F155" s="264" t="s">
        <v>240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197</v>
      </c>
      <c r="AU155" s="19" t="s">
        <v>85</v>
      </c>
    </row>
    <row r="156" s="13" customFormat="1">
      <c r="A156" s="13"/>
      <c r="B156" s="232"/>
      <c r="C156" s="233"/>
      <c r="D156" s="234" t="s">
        <v>173</v>
      </c>
      <c r="E156" s="235" t="s">
        <v>19</v>
      </c>
      <c r="F156" s="236" t="s">
        <v>236</v>
      </c>
      <c r="G156" s="233"/>
      <c r="H156" s="237">
        <v>10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173</v>
      </c>
      <c r="AU156" s="243" t="s">
        <v>85</v>
      </c>
      <c r="AV156" s="13" t="s">
        <v>85</v>
      </c>
      <c r="AW156" s="13" t="s">
        <v>37</v>
      </c>
      <c r="AX156" s="13" t="s">
        <v>77</v>
      </c>
      <c r="AY156" s="243" t="s">
        <v>161</v>
      </c>
    </row>
    <row r="157" s="15" customFormat="1">
      <c r="A157" s="15"/>
      <c r="B157" s="265"/>
      <c r="C157" s="266"/>
      <c r="D157" s="234" t="s">
        <v>173</v>
      </c>
      <c r="E157" s="267" t="s">
        <v>19</v>
      </c>
      <c r="F157" s="268" t="s">
        <v>210</v>
      </c>
      <c r="G157" s="266"/>
      <c r="H157" s="269">
        <v>10</v>
      </c>
      <c r="I157" s="270"/>
      <c r="J157" s="266"/>
      <c r="K157" s="266"/>
      <c r="L157" s="271"/>
      <c r="M157" s="272"/>
      <c r="N157" s="273"/>
      <c r="O157" s="273"/>
      <c r="P157" s="273"/>
      <c r="Q157" s="273"/>
      <c r="R157" s="273"/>
      <c r="S157" s="273"/>
      <c r="T157" s="27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5" t="s">
        <v>173</v>
      </c>
      <c r="AU157" s="275" t="s">
        <v>85</v>
      </c>
      <c r="AV157" s="15" t="s">
        <v>169</v>
      </c>
      <c r="AW157" s="15" t="s">
        <v>37</v>
      </c>
      <c r="AX157" s="15" t="s">
        <v>81</v>
      </c>
      <c r="AY157" s="275" t="s">
        <v>161</v>
      </c>
    </row>
    <row r="158" s="2" customFormat="1" ht="21.75" customHeight="1">
      <c r="A158" s="40"/>
      <c r="B158" s="41"/>
      <c r="C158" s="254" t="s">
        <v>245</v>
      </c>
      <c r="D158" s="254" t="s">
        <v>192</v>
      </c>
      <c r="E158" s="255" t="s">
        <v>246</v>
      </c>
      <c r="F158" s="256" t="s">
        <v>247</v>
      </c>
      <c r="G158" s="257" t="s">
        <v>177</v>
      </c>
      <c r="H158" s="258">
        <v>1</v>
      </c>
      <c r="I158" s="259"/>
      <c r="J158" s="260">
        <f>ROUND(I158*H158,2)</f>
        <v>0</v>
      </c>
      <c r="K158" s="256" t="s">
        <v>168</v>
      </c>
      <c r="L158" s="261"/>
      <c r="M158" s="262" t="s">
        <v>19</v>
      </c>
      <c r="N158" s="263" t="s">
        <v>48</v>
      </c>
      <c r="O158" s="86"/>
      <c r="P158" s="223">
        <f>O158*H158</f>
        <v>0</v>
      </c>
      <c r="Q158" s="223">
        <v>0.016240000000000001</v>
      </c>
      <c r="R158" s="223">
        <f>Q158*H158</f>
        <v>0.016240000000000001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195</v>
      </c>
      <c r="AT158" s="225" t="s">
        <v>192</v>
      </c>
      <c r="AU158" s="225" t="s">
        <v>85</v>
      </c>
      <c r="AY158" s="19" t="s">
        <v>161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81</v>
      </c>
      <c r="BK158" s="226">
        <f>ROUND(I158*H158,2)</f>
        <v>0</v>
      </c>
      <c r="BL158" s="19" t="s">
        <v>169</v>
      </c>
      <c r="BM158" s="225" t="s">
        <v>248</v>
      </c>
    </row>
    <row r="159" s="2" customFormat="1">
      <c r="A159" s="40"/>
      <c r="B159" s="41"/>
      <c r="C159" s="42"/>
      <c r="D159" s="234" t="s">
        <v>197</v>
      </c>
      <c r="E159" s="42"/>
      <c r="F159" s="264" t="s">
        <v>240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197</v>
      </c>
      <c r="AU159" s="19" t="s">
        <v>85</v>
      </c>
    </row>
    <row r="160" s="13" customFormat="1">
      <c r="A160" s="13"/>
      <c r="B160" s="232"/>
      <c r="C160" s="233"/>
      <c r="D160" s="234" t="s">
        <v>173</v>
      </c>
      <c r="E160" s="235" t="s">
        <v>19</v>
      </c>
      <c r="F160" s="236" t="s">
        <v>81</v>
      </c>
      <c r="G160" s="233"/>
      <c r="H160" s="237">
        <v>1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173</v>
      </c>
      <c r="AU160" s="243" t="s">
        <v>85</v>
      </c>
      <c r="AV160" s="13" t="s">
        <v>85</v>
      </c>
      <c r="AW160" s="13" t="s">
        <v>37</v>
      </c>
      <c r="AX160" s="13" t="s">
        <v>77</v>
      </c>
      <c r="AY160" s="243" t="s">
        <v>161</v>
      </c>
    </row>
    <row r="161" s="15" customFormat="1">
      <c r="A161" s="15"/>
      <c r="B161" s="265"/>
      <c r="C161" s="266"/>
      <c r="D161" s="234" t="s">
        <v>173</v>
      </c>
      <c r="E161" s="267" t="s">
        <v>19</v>
      </c>
      <c r="F161" s="268" t="s">
        <v>210</v>
      </c>
      <c r="G161" s="266"/>
      <c r="H161" s="269">
        <v>1</v>
      </c>
      <c r="I161" s="270"/>
      <c r="J161" s="266"/>
      <c r="K161" s="266"/>
      <c r="L161" s="271"/>
      <c r="M161" s="272"/>
      <c r="N161" s="273"/>
      <c r="O161" s="273"/>
      <c r="P161" s="273"/>
      <c r="Q161" s="273"/>
      <c r="R161" s="273"/>
      <c r="S161" s="273"/>
      <c r="T161" s="27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5" t="s">
        <v>173</v>
      </c>
      <c r="AU161" s="275" t="s">
        <v>85</v>
      </c>
      <c r="AV161" s="15" t="s">
        <v>169</v>
      </c>
      <c r="AW161" s="15" t="s">
        <v>37</v>
      </c>
      <c r="AX161" s="15" t="s">
        <v>81</v>
      </c>
      <c r="AY161" s="275" t="s">
        <v>161</v>
      </c>
    </row>
    <row r="162" s="2" customFormat="1" ht="24.15" customHeight="1">
      <c r="A162" s="40"/>
      <c r="B162" s="41"/>
      <c r="C162" s="214" t="s">
        <v>249</v>
      </c>
      <c r="D162" s="214" t="s">
        <v>164</v>
      </c>
      <c r="E162" s="215" t="s">
        <v>250</v>
      </c>
      <c r="F162" s="216" t="s">
        <v>251</v>
      </c>
      <c r="G162" s="217" t="s">
        <v>177</v>
      </c>
      <c r="H162" s="218">
        <v>5</v>
      </c>
      <c r="I162" s="219"/>
      <c r="J162" s="220">
        <f>ROUND(I162*H162,2)</f>
        <v>0</v>
      </c>
      <c r="K162" s="216" t="s">
        <v>168</v>
      </c>
      <c r="L162" s="46"/>
      <c r="M162" s="221" t="s">
        <v>19</v>
      </c>
      <c r="N162" s="222" t="s">
        <v>48</v>
      </c>
      <c r="O162" s="86"/>
      <c r="P162" s="223">
        <f>O162*H162</f>
        <v>0</v>
      </c>
      <c r="Q162" s="223">
        <v>0.0013400000000000001</v>
      </c>
      <c r="R162" s="223">
        <f>Q162*H162</f>
        <v>0.0067000000000000002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169</v>
      </c>
      <c r="AT162" s="225" t="s">
        <v>164</v>
      </c>
      <c r="AU162" s="225" t="s">
        <v>85</v>
      </c>
      <c r="AY162" s="19" t="s">
        <v>161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81</v>
      </c>
      <c r="BK162" s="226">
        <f>ROUND(I162*H162,2)</f>
        <v>0</v>
      </c>
      <c r="BL162" s="19" t="s">
        <v>169</v>
      </c>
      <c r="BM162" s="225" t="s">
        <v>252</v>
      </c>
    </row>
    <row r="163" s="2" customFormat="1">
      <c r="A163" s="40"/>
      <c r="B163" s="41"/>
      <c r="C163" s="42"/>
      <c r="D163" s="227" t="s">
        <v>171</v>
      </c>
      <c r="E163" s="42"/>
      <c r="F163" s="228" t="s">
        <v>253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171</v>
      </c>
      <c r="AU163" s="19" t="s">
        <v>85</v>
      </c>
    </row>
    <row r="164" s="14" customFormat="1">
      <c r="A164" s="14"/>
      <c r="B164" s="244"/>
      <c r="C164" s="245"/>
      <c r="D164" s="234" t="s">
        <v>173</v>
      </c>
      <c r="E164" s="246" t="s">
        <v>19</v>
      </c>
      <c r="F164" s="247" t="s">
        <v>254</v>
      </c>
      <c r="G164" s="245"/>
      <c r="H164" s="246" t="s">
        <v>19</v>
      </c>
      <c r="I164" s="248"/>
      <c r="J164" s="245"/>
      <c r="K164" s="245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173</v>
      </c>
      <c r="AU164" s="253" t="s">
        <v>85</v>
      </c>
      <c r="AV164" s="14" t="s">
        <v>81</v>
      </c>
      <c r="AW164" s="14" t="s">
        <v>37</v>
      </c>
      <c r="AX164" s="14" t="s">
        <v>77</v>
      </c>
      <c r="AY164" s="253" t="s">
        <v>161</v>
      </c>
    </row>
    <row r="165" s="14" customFormat="1">
      <c r="A165" s="14"/>
      <c r="B165" s="244"/>
      <c r="C165" s="245"/>
      <c r="D165" s="234" t="s">
        <v>173</v>
      </c>
      <c r="E165" s="246" t="s">
        <v>19</v>
      </c>
      <c r="F165" s="247" t="s">
        <v>255</v>
      </c>
      <c r="G165" s="245"/>
      <c r="H165" s="246" t="s">
        <v>19</v>
      </c>
      <c r="I165" s="248"/>
      <c r="J165" s="245"/>
      <c r="K165" s="245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173</v>
      </c>
      <c r="AU165" s="253" t="s">
        <v>85</v>
      </c>
      <c r="AV165" s="14" t="s">
        <v>81</v>
      </c>
      <c r="AW165" s="14" t="s">
        <v>37</v>
      </c>
      <c r="AX165" s="14" t="s">
        <v>77</v>
      </c>
      <c r="AY165" s="253" t="s">
        <v>161</v>
      </c>
    </row>
    <row r="166" s="13" customFormat="1">
      <c r="A166" s="13"/>
      <c r="B166" s="232"/>
      <c r="C166" s="233"/>
      <c r="D166" s="234" t="s">
        <v>173</v>
      </c>
      <c r="E166" s="235" t="s">
        <v>19</v>
      </c>
      <c r="F166" s="236" t="s">
        <v>81</v>
      </c>
      <c r="G166" s="233"/>
      <c r="H166" s="237">
        <v>1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173</v>
      </c>
      <c r="AU166" s="243" t="s">
        <v>85</v>
      </c>
      <c r="AV166" s="13" t="s">
        <v>85</v>
      </c>
      <c r="AW166" s="13" t="s">
        <v>37</v>
      </c>
      <c r="AX166" s="13" t="s">
        <v>77</v>
      </c>
      <c r="AY166" s="243" t="s">
        <v>161</v>
      </c>
    </row>
    <row r="167" s="14" customFormat="1">
      <c r="A167" s="14"/>
      <c r="B167" s="244"/>
      <c r="C167" s="245"/>
      <c r="D167" s="234" t="s">
        <v>173</v>
      </c>
      <c r="E167" s="246" t="s">
        <v>19</v>
      </c>
      <c r="F167" s="247" t="s">
        <v>256</v>
      </c>
      <c r="G167" s="245"/>
      <c r="H167" s="246" t="s">
        <v>19</v>
      </c>
      <c r="I167" s="248"/>
      <c r="J167" s="245"/>
      <c r="K167" s="245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173</v>
      </c>
      <c r="AU167" s="253" t="s">
        <v>85</v>
      </c>
      <c r="AV167" s="14" t="s">
        <v>81</v>
      </c>
      <c r="AW167" s="14" t="s">
        <v>37</v>
      </c>
      <c r="AX167" s="14" t="s">
        <v>77</v>
      </c>
      <c r="AY167" s="253" t="s">
        <v>161</v>
      </c>
    </row>
    <row r="168" s="13" customFormat="1">
      <c r="A168" s="13"/>
      <c r="B168" s="232"/>
      <c r="C168" s="233"/>
      <c r="D168" s="234" t="s">
        <v>173</v>
      </c>
      <c r="E168" s="235" t="s">
        <v>19</v>
      </c>
      <c r="F168" s="236" t="s">
        <v>81</v>
      </c>
      <c r="G168" s="233"/>
      <c r="H168" s="237">
        <v>1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173</v>
      </c>
      <c r="AU168" s="243" t="s">
        <v>85</v>
      </c>
      <c r="AV168" s="13" t="s">
        <v>85</v>
      </c>
      <c r="AW168" s="13" t="s">
        <v>37</v>
      </c>
      <c r="AX168" s="13" t="s">
        <v>77</v>
      </c>
      <c r="AY168" s="243" t="s">
        <v>161</v>
      </c>
    </row>
    <row r="169" s="14" customFormat="1">
      <c r="A169" s="14"/>
      <c r="B169" s="244"/>
      <c r="C169" s="245"/>
      <c r="D169" s="234" t="s">
        <v>173</v>
      </c>
      <c r="E169" s="246" t="s">
        <v>19</v>
      </c>
      <c r="F169" s="247" t="s">
        <v>257</v>
      </c>
      <c r="G169" s="245"/>
      <c r="H169" s="246" t="s">
        <v>19</v>
      </c>
      <c r="I169" s="248"/>
      <c r="J169" s="245"/>
      <c r="K169" s="245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173</v>
      </c>
      <c r="AU169" s="253" t="s">
        <v>85</v>
      </c>
      <c r="AV169" s="14" t="s">
        <v>81</v>
      </c>
      <c r="AW169" s="14" t="s">
        <v>37</v>
      </c>
      <c r="AX169" s="14" t="s">
        <v>77</v>
      </c>
      <c r="AY169" s="253" t="s">
        <v>161</v>
      </c>
    </row>
    <row r="170" s="13" customFormat="1">
      <c r="A170" s="13"/>
      <c r="B170" s="232"/>
      <c r="C170" s="233"/>
      <c r="D170" s="234" t="s">
        <v>173</v>
      </c>
      <c r="E170" s="235" t="s">
        <v>19</v>
      </c>
      <c r="F170" s="236" t="s">
        <v>85</v>
      </c>
      <c r="G170" s="233"/>
      <c r="H170" s="237">
        <v>2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173</v>
      </c>
      <c r="AU170" s="243" t="s">
        <v>85</v>
      </c>
      <c r="AV170" s="13" t="s">
        <v>85</v>
      </c>
      <c r="AW170" s="13" t="s">
        <v>37</v>
      </c>
      <c r="AX170" s="13" t="s">
        <v>77</v>
      </c>
      <c r="AY170" s="243" t="s">
        <v>161</v>
      </c>
    </row>
    <row r="171" s="14" customFormat="1">
      <c r="A171" s="14"/>
      <c r="B171" s="244"/>
      <c r="C171" s="245"/>
      <c r="D171" s="234" t="s">
        <v>173</v>
      </c>
      <c r="E171" s="246" t="s">
        <v>19</v>
      </c>
      <c r="F171" s="247" t="s">
        <v>258</v>
      </c>
      <c r="G171" s="245"/>
      <c r="H171" s="246" t="s">
        <v>19</v>
      </c>
      <c r="I171" s="248"/>
      <c r="J171" s="245"/>
      <c r="K171" s="245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173</v>
      </c>
      <c r="AU171" s="253" t="s">
        <v>85</v>
      </c>
      <c r="AV171" s="14" t="s">
        <v>81</v>
      </c>
      <c r="AW171" s="14" t="s">
        <v>37</v>
      </c>
      <c r="AX171" s="14" t="s">
        <v>77</v>
      </c>
      <c r="AY171" s="253" t="s">
        <v>161</v>
      </c>
    </row>
    <row r="172" s="13" customFormat="1">
      <c r="A172" s="13"/>
      <c r="B172" s="232"/>
      <c r="C172" s="233"/>
      <c r="D172" s="234" t="s">
        <v>173</v>
      </c>
      <c r="E172" s="235" t="s">
        <v>19</v>
      </c>
      <c r="F172" s="236" t="s">
        <v>81</v>
      </c>
      <c r="G172" s="233"/>
      <c r="H172" s="237">
        <v>1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173</v>
      </c>
      <c r="AU172" s="243" t="s">
        <v>85</v>
      </c>
      <c r="AV172" s="13" t="s">
        <v>85</v>
      </c>
      <c r="AW172" s="13" t="s">
        <v>37</v>
      </c>
      <c r="AX172" s="13" t="s">
        <v>77</v>
      </c>
      <c r="AY172" s="243" t="s">
        <v>161</v>
      </c>
    </row>
    <row r="173" s="15" customFormat="1">
      <c r="A173" s="15"/>
      <c r="B173" s="265"/>
      <c r="C173" s="266"/>
      <c r="D173" s="234" t="s">
        <v>173</v>
      </c>
      <c r="E173" s="267" t="s">
        <v>19</v>
      </c>
      <c r="F173" s="268" t="s">
        <v>210</v>
      </c>
      <c r="G173" s="266"/>
      <c r="H173" s="269">
        <v>5</v>
      </c>
      <c r="I173" s="270"/>
      <c r="J173" s="266"/>
      <c r="K173" s="266"/>
      <c r="L173" s="271"/>
      <c r="M173" s="272"/>
      <c r="N173" s="273"/>
      <c r="O173" s="273"/>
      <c r="P173" s="273"/>
      <c r="Q173" s="273"/>
      <c r="R173" s="273"/>
      <c r="S173" s="273"/>
      <c r="T173" s="27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5" t="s">
        <v>173</v>
      </c>
      <c r="AU173" s="275" t="s">
        <v>85</v>
      </c>
      <c r="AV173" s="15" t="s">
        <v>169</v>
      </c>
      <c r="AW173" s="15" t="s">
        <v>37</v>
      </c>
      <c r="AX173" s="15" t="s">
        <v>81</v>
      </c>
      <c r="AY173" s="275" t="s">
        <v>161</v>
      </c>
    </row>
    <row r="174" s="2" customFormat="1" ht="16.5" customHeight="1">
      <c r="A174" s="40"/>
      <c r="B174" s="41"/>
      <c r="C174" s="254" t="s">
        <v>259</v>
      </c>
      <c r="D174" s="254" t="s">
        <v>192</v>
      </c>
      <c r="E174" s="255" t="s">
        <v>260</v>
      </c>
      <c r="F174" s="256" t="s">
        <v>261</v>
      </c>
      <c r="G174" s="257" t="s">
        <v>177</v>
      </c>
      <c r="H174" s="258">
        <v>4</v>
      </c>
      <c r="I174" s="259"/>
      <c r="J174" s="260">
        <f>ROUND(I174*H174,2)</f>
        <v>0</v>
      </c>
      <c r="K174" s="256" t="s">
        <v>19</v>
      </c>
      <c r="L174" s="261"/>
      <c r="M174" s="262" t="s">
        <v>19</v>
      </c>
      <c r="N174" s="263" t="s">
        <v>48</v>
      </c>
      <c r="O174" s="86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195</v>
      </c>
      <c r="AT174" s="225" t="s">
        <v>192</v>
      </c>
      <c r="AU174" s="225" t="s">
        <v>85</v>
      </c>
      <c r="AY174" s="19" t="s">
        <v>161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81</v>
      </c>
      <c r="BK174" s="226">
        <f>ROUND(I174*H174,2)</f>
        <v>0</v>
      </c>
      <c r="BL174" s="19" t="s">
        <v>169</v>
      </c>
      <c r="BM174" s="225" t="s">
        <v>262</v>
      </c>
    </row>
    <row r="175" s="14" customFormat="1">
      <c r="A175" s="14"/>
      <c r="B175" s="244"/>
      <c r="C175" s="245"/>
      <c r="D175" s="234" t="s">
        <v>173</v>
      </c>
      <c r="E175" s="246" t="s">
        <v>19</v>
      </c>
      <c r="F175" s="247" t="s">
        <v>263</v>
      </c>
      <c r="G175" s="245"/>
      <c r="H175" s="246" t="s">
        <v>19</v>
      </c>
      <c r="I175" s="248"/>
      <c r="J175" s="245"/>
      <c r="K175" s="245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173</v>
      </c>
      <c r="AU175" s="253" t="s">
        <v>85</v>
      </c>
      <c r="AV175" s="14" t="s">
        <v>81</v>
      </c>
      <c r="AW175" s="14" t="s">
        <v>37</v>
      </c>
      <c r="AX175" s="14" t="s">
        <v>77</v>
      </c>
      <c r="AY175" s="253" t="s">
        <v>161</v>
      </c>
    </row>
    <row r="176" s="14" customFormat="1">
      <c r="A176" s="14"/>
      <c r="B176" s="244"/>
      <c r="C176" s="245"/>
      <c r="D176" s="234" t="s">
        <v>173</v>
      </c>
      <c r="E176" s="246" t="s">
        <v>19</v>
      </c>
      <c r="F176" s="247" t="s">
        <v>257</v>
      </c>
      <c r="G176" s="245"/>
      <c r="H176" s="246" t="s">
        <v>19</v>
      </c>
      <c r="I176" s="248"/>
      <c r="J176" s="245"/>
      <c r="K176" s="245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173</v>
      </c>
      <c r="AU176" s="253" t="s">
        <v>85</v>
      </c>
      <c r="AV176" s="14" t="s">
        <v>81</v>
      </c>
      <c r="AW176" s="14" t="s">
        <v>37</v>
      </c>
      <c r="AX176" s="14" t="s">
        <v>77</v>
      </c>
      <c r="AY176" s="253" t="s">
        <v>161</v>
      </c>
    </row>
    <row r="177" s="13" customFormat="1">
      <c r="A177" s="13"/>
      <c r="B177" s="232"/>
      <c r="C177" s="233"/>
      <c r="D177" s="234" t="s">
        <v>173</v>
      </c>
      <c r="E177" s="235" t="s">
        <v>19</v>
      </c>
      <c r="F177" s="236" t="s">
        <v>85</v>
      </c>
      <c r="G177" s="233"/>
      <c r="H177" s="237">
        <v>2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173</v>
      </c>
      <c r="AU177" s="243" t="s">
        <v>85</v>
      </c>
      <c r="AV177" s="13" t="s">
        <v>85</v>
      </c>
      <c r="AW177" s="13" t="s">
        <v>37</v>
      </c>
      <c r="AX177" s="13" t="s">
        <v>77</v>
      </c>
      <c r="AY177" s="243" t="s">
        <v>161</v>
      </c>
    </row>
    <row r="178" s="14" customFormat="1">
      <c r="A178" s="14"/>
      <c r="B178" s="244"/>
      <c r="C178" s="245"/>
      <c r="D178" s="234" t="s">
        <v>173</v>
      </c>
      <c r="E178" s="246" t="s">
        <v>19</v>
      </c>
      <c r="F178" s="247" t="s">
        <v>256</v>
      </c>
      <c r="G178" s="245"/>
      <c r="H178" s="246" t="s">
        <v>19</v>
      </c>
      <c r="I178" s="248"/>
      <c r="J178" s="245"/>
      <c r="K178" s="245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173</v>
      </c>
      <c r="AU178" s="253" t="s">
        <v>85</v>
      </c>
      <c r="AV178" s="14" t="s">
        <v>81</v>
      </c>
      <c r="AW178" s="14" t="s">
        <v>37</v>
      </c>
      <c r="AX178" s="14" t="s">
        <v>77</v>
      </c>
      <c r="AY178" s="253" t="s">
        <v>161</v>
      </c>
    </row>
    <row r="179" s="13" customFormat="1">
      <c r="A179" s="13"/>
      <c r="B179" s="232"/>
      <c r="C179" s="233"/>
      <c r="D179" s="234" t="s">
        <v>173</v>
      </c>
      <c r="E179" s="235" t="s">
        <v>19</v>
      </c>
      <c r="F179" s="236" t="s">
        <v>81</v>
      </c>
      <c r="G179" s="233"/>
      <c r="H179" s="237">
        <v>1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173</v>
      </c>
      <c r="AU179" s="243" t="s">
        <v>85</v>
      </c>
      <c r="AV179" s="13" t="s">
        <v>85</v>
      </c>
      <c r="AW179" s="13" t="s">
        <v>37</v>
      </c>
      <c r="AX179" s="13" t="s">
        <v>77</v>
      </c>
      <c r="AY179" s="243" t="s">
        <v>161</v>
      </c>
    </row>
    <row r="180" s="14" customFormat="1">
      <c r="A180" s="14"/>
      <c r="B180" s="244"/>
      <c r="C180" s="245"/>
      <c r="D180" s="234" t="s">
        <v>173</v>
      </c>
      <c r="E180" s="246" t="s">
        <v>19</v>
      </c>
      <c r="F180" s="247" t="s">
        <v>255</v>
      </c>
      <c r="G180" s="245"/>
      <c r="H180" s="246" t="s">
        <v>19</v>
      </c>
      <c r="I180" s="248"/>
      <c r="J180" s="245"/>
      <c r="K180" s="245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173</v>
      </c>
      <c r="AU180" s="253" t="s">
        <v>85</v>
      </c>
      <c r="AV180" s="14" t="s">
        <v>81</v>
      </c>
      <c r="AW180" s="14" t="s">
        <v>37</v>
      </c>
      <c r="AX180" s="14" t="s">
        <v>77</v>
      </c>
      <c r="AY180" s="253" t="s">
        <v>161</v>
      </c>
    </row>
    <row r="181" s="13" customFormat="1">
      <c r="A181" s="13"/>
      <c r="B181" s="232"/>
      <c r="C181" s="233"/>
      <c r="D181" s="234" t="s">
        <v>173</v>
      </c>
      <c r="E181" s="235" t="s">
        <v>19</v>
      </c>
      <c r="F181" s="236" t="s">
        <v>81</v>
      </c>
      <c r="G181" s="233"/>
      <c r="H181" s="237">
        <v>1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173</v>
      </c>
      <c r="AU181" s="243" t="s">
        <v>85</v>
      </c>
      <c r="AV181" s="13" t="s">
        <v>85</v>
      </c>
      <c r="AW181" s="13" t="s">
        <v>37</v>
      </c>
      <c r="AX181" s="13" t="s">
        <v>77</v>
      </c>
      <c r="AY181" s="243" t="s">
        <v>161</v>
      </c>
    </row>
    <row r="182" s="15" customFormat="1">
      <c r="A182" s="15"/>
      <c r="B182" s="265"/>
      <c r="C182" s="266"/>
      <c r="D182" s="234" t="s">
        <v>173</v>
      </c>
      <c r="E182" s="267" t="s">
        <v>19</v>
      </c>
      <c r="F182" s="268" t="s">
        <v>210</v>
      </c>
      <c r="G182" s="266"/>
      <c r="H182" s="269">
        <v>4</v>
      </c>
      <c r="I182" s="270"/>
      <c r="J182" s="266"/>
      <c r="K182" s="266"/>
      <c r="L182" s="271"/>
      <c r="M182" s="272"/>
      <c r="N182" s="273"/>
      <c r="O182" s="273"/>
      <c r="P182" s="273"/>
      <c r="Q182" s="273"/>
      <c r="R182" s="273"/>
      <c r="S182" s="273"/>
      <c r="T182" s="274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5" t="s">
        <v>173</v>
      </c>
      <c r="AU182" s="275" t="s">
        <v>85</v>
      </c>
      <c r="AV182" s="15" t="s">
        <v>169</v>
      </c>
      <c r="AW182" s="15" t="s">
        <v>37</v>
      </c>
      <c r="AX182" s="15" t="s">
        <v>81</v>
      </c>
      <c r="AY182" s="275" t="s">
        <v>161</v>
      </c>
    </row>
    <row r="183" s="2" customFormat="1" ht="16.5" customHeight="1">
      <c r="A183" s="40"/>
      <c r="B183" s="41"/>
      <c r="C183" s="254" t="s">
        <v>8</v>
      </c>
      <c r="D183" s="254" t="s">
        <v>192</v>
      </c>
      <c r="E183" s="255" t="s">
        <v>264</v>
      </c>
      <c r="F183" s="256" t="s">
        <v>265</v>
      </c>
      <c r="G183" s="257" t="s">
        <v>177</v>
      </c>
      <c r="H183" s="258">
        <v>1</v>
      </c>
      <c r="I183" s="259"/>
      <c r="J183" s="260">
        <f>ROUND(I183*H183,2)</f>
        <v>0</v>
      </c>
      <c r="K183" s="256" t="s">
        <v>19</v>
      </c>
      <c r="L183" s="261"/>
      <c r="M183" s="262" t="s">
        <v>19</v>
      </c>
      <c r="N183" s="263" t="s">
        <v>48</v>
      </c>
      <c r="O183" s="86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195</v>
      </c>
      <c r="AT183" s="225" t="s">
        <v>192</v>
      </c>
      <c r="AU183" s="225" t="s">
        <v>85</v>
      </c>
      <c r="AY183" s="19" t="s">
        <v>161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81</v>
      </c>
      <c r="BK183" s="226">
        <f>ROUND(I183*H183,2)</f>
        <v>0</v>
      </c>
      <c r="BL183" s="19" t="s">
        <v>169</v>
      </c>
      <c r="BM183" s="225" t="s">
        <v>266</v>
      </c>
    </row>
    <row r="184" s="14" customFormat="1">
      <c r="A184" s="14"/>
      <c r="B184" s="244"/>
      <c r="C184" s="245"/>
      <c r="D184" s="234" t="s">
        <v>173</v>
      </c>
      <c r="E184" s="246" t="s">
        <v>19</v>
      </c>
      <c r="F184" s="247" t="s">
        <v>258</v>
      </c>
      <c r="G184" s="245"/>
      <c r="H184" s="246" t="s">
        <v>19</v>
      </c>
      <c r="I184" s="248"/>
      <c r="J184" s="245"/>
      <c r="K184" s="245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173</v>
      </c>
      <c r="AU184" s="253" t="s">
        <v>85</v>
      </c>
      <c r="AV184" s="14" t="s">
        <v>81</v>
      </c>
      <c r="AW184" s="14" t="s">
        <v>37</v>
      </c>
      <c r="AX184" s="14" t="s">
        <v>77</v>
      </c>
      <c r="AY184" s="253" t="s">
        <v>161</v>
      </c>
    </row>
    <row r="185" s="13" customFormat="1">
      <c r="A185" s="13"/>
      <c r="B185" s="232"/>
      <c r="C185" s="233"/>
      <c r="D185" s="234" t="s">
        <v>173</v>
      </c>
      <c r="E185" s="235" t="s">
        <v>19</v>
      </c>
      <c r="F185" s="236" t="s">
        <v>81</v>
      </c>
      <c r="G185" s="233"/>
      <c r="H185" s="237">
        <v>1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173</v>
      </c>
      <c r="AU185" s="243" t="s">
        <v>85</v>
      </c>
      <c r="AV185" s="13" t="s">
        <v>85</v>
      </c>
      <c r="AW185" s="13" t="s">
        <v>37</v>
      </c>
      <c r="AX185" s="13" t="s">
        <v>77</v>
      </c>
      <c r="AY185" s="243" t="s">
        <v>161</v>
      </c>
    </row>
    <row r="186" s="15" customFormat="1">
      <c r="A186" s="15"/>
      <c r="B186" s="265"/>
      <c r="C186" s="266"/>
      <c r="D186" s="234" t="s">
        <v>173</v>
      </c>
      <c r="E186" s="267" t="s">
        <v>19</v>
      </c>
      <c r="F186" s="268" t="s">
        <v>210</v>
      </c>
      <c r="G186" s="266"/>
      <c r="H186" s="269">
        <v>1</v>
      </c>
      <c r="I186" s="270"/>
      <c r="J186" s="266"/>
      <c r="K186" s="266"/>
      <c r="L186" s="271"/>
      <c r="M186" s="272"/>
      <c r="N186" s="273"/>
      <c r="O186" s="273"/>
      <c r="P186" s="273"/>
      <c r="Q186" s="273"/>
      <c r="R186" s="273"/>
      <c r="S186" s="273"/>
      <c r="T186" s="274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5" t="s">
        <v>173</v>
      </c>
      <c r="AU186" s="275" t="s">
        <v>85</v>
      </c>
      <c r="AV186" s="15" t="s">
        <v>169</v>
      </c>
      <c r="AW186" s="15" t="s">
        <v>37</v>
      </c>
      <c r="AX186" s="15" t="s">
        <v>81</v>
      </c>
      <c r="AY186" s="275" t="s">
        <v>161</v>
      </c>
    </row>
    <row r="187" s="2" customFormat="1" ht="24.15" customHeight="1">
      <c r="A187" s="40"/>
      <c r="B187" s="41"/>
      <c r="C187" s="214" t="s">
        <v>267</v>
      </c>
      <c r="D187" s="214" t="s">
        <v>164</v>
      </c>
      <c r="E187" s="215" t="s">
        <v>268</v>
      </c>
      <c r="F187" s="216" t="s">
        <v>269</v>
      </c>
      <c r="G187" s="217" t="s">
        <v>177</v>
      </c>
      <c r="H187" s="218">
        <v>3</v>
      </c>
      <c r="I187" s="219"/>
      <c r="J187" s="220">
        <f>ROUND(I187*H187,2)</f>
        <v>0</v>
      </c>
      <c r="K187" s="216" t="s">
        <v>168</v>
      </c>
      <c r="L187" s="46"/>
      <c r="M187" s="221" t="s">
        <v>19</v>
      </c>
      <c r="N187" s="222" t="s">
        <v>48</v>
      </c>
      <c r="O187" s="86"/>
      <c r="P187" s="223">
        <f>O187*H187</f>
        <v>0</v>
      </c>
      <c r="Q187" s="223">
        <v>0.44170336999999998</v>
      </c>
      <c r="R187" s="223">
        <f>Q187*H187</f>
        <v>1.32511011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169</v>
      </c>
      <c r="AT187" s="225" t="s">
        <v>164</v>
      </c>
      <c r="AU187" s="225" t="s">
        <v>85</v>
      </c>
      <c r="AY187" s="19" t="s">
        <v>161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81</v>
      </c>
      <c r="BK187" s="226">
        <f>ROUND(I187*H187,2)</f>
        <v>0</v>
      </c>
      <c r="BL187" s="19" t="s">
        <v>169</v>
      </c>
      <c r="BM187" s="225" t="s">
        <v>270</v>
      </c>
    </row>
    <row r="188" s="2" customFormat="1">
      <c r="A188" s="40"/>
      <c r="B188" s="41"/>
      <c r="C188" s="42"/>
      <c r="D188" s="227" t="s">
        <v>171</v>
      </c>
      <c r="E188" s="42"/>
      <c r="F188" s="228" t="s">
        <v>271</v>
      </c>
      <c r="G188" s="42"/>
      <c r="H188" s="42"/>
      <c r="I188" s="229"/>
      <c r="J188" s="42"/>
      <c r="K188" s="42"/>
      <c r="L188" s="46"/>
      <c r="M188" s="230"/>
      <c r="N188" s="231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171</v>
      </c>
      <c r="AU188" s="19" t="s">
        <v>85</v>
      </c>
    </row>
    <row r="189" s="14" customFormat="1">
      <c r="A189" s="14"/>
      <c r="B189" s="244"/>
      <c r="C189" s="245"/>
      <c r="D189" s="234" t="s">
        <v>173</v>
      </c>
      <c r="E189" s="246" t="s">
        <v>19</v>
      </c>
      <c r="F189" s="247" t="s">
        <v>272</v>
      </c>
      <c r="G189" s="245"/>
      <c r="H189" s="246" t="s">
        <v>19</v>
      </c>
      <c r="I189" s="248"/>
      <c r="J189" s="245"/>
      <c r="K189" s="245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173</v>
      </c>
      <c r="AU189" s="253" t="s">
        <v>85</v>
      </c>
      <c r="AV189" s="14" t="s">
        <v>81</v>
      </c>
      <c r="AW189" s="14" t="s">
        <v>37</v>
      </c>
      <c r="AX189" s="14" t="s">
        <v>77</v>
      </c>
      <c r="AY189" s="253" t="s">
        <v>161</v>
      </c>
    </row>
    <row r="190" s="14" customFormat="1">
      <c r="A190" s="14"/>
      <c r="B190" s="244"/>
      <c r="C190" s="245"/>
      <c r="D190" s="234" t="s">
        <v>173</v>
      </c>
      <c r="E190" s="246" t="s">
        <v>19</v>
      </c>
      <c r="F190" s="247" t="s">
        <v>273</v>
      </c>
      <c r="G190" s="245"/>
      <c r="H190" s="246" t="s">
        <v>19</v>
      </c>
      <c r="I190" s="248"/>
      <c r="J190" s="245"/>
      <c r="K190" s="245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173</v>
      </c>
      <c r="AU190" s="253" t="s">
        <v>85</v>
      </c>
      <c r="AV190" s="14" t="s">
        <v>81</v>
      </c>
      <c r="AW190" s="14" t="s">
        <v>37</v>
      </c>
      <c r="AX190" s="14" t="s">
        <v>77</v>
      </c>
      <c r="AY190" s="253" t="s">
        <v>161</v>
      </c>
    </row>
    <row r="191" s="13" customFormat="1">
      <c r="A191" s="13"/>
      <c r="B191" s="232"/>
      <c r="C191" s="233"/>
      <c r="D191" s="234" t="s">
        <v>173</v>
      </c>
      <c r="E191" s="235" t="s">
        <v>19</v>
      </c>
      <c r="F191" s="236" t="s">
        <v>81</v>
      </c>
      <c r="G191" s="233"/>
      <c r="H191" s="237">
        <v>1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173</v>
      </c>
      <c r="AU191" s="243" t="s">
        <v>85</v>
      </c>
      <c r="AV191" s="13" t="s">
        <v>85</v>
      </c>
      <c r="AW191" s="13" t="s">
        <v>37</v>
      </c>
      <c r="AX191" s="13" t="s">
        <v>77</v>
      </c>
      <c r="AY191" s="243" t="s">
        <v>161</v>
      </c>
    </row>
    <row r="192" s="14" customFormat="1">
      <c r="A192" s="14"/>
      <c r="B192" s="244"/>
      <c r="C192" s="245"/>
      <c r="D192" s="234" t="s">
        <v>173</v>
      </c>
      <c r="E192" s="246" t="s">
        <v>19</v>
      </c>
      <c r="F192" s="247" t="s">
        <v>274</v>
      </c>
      <c r="G192" s="245"/>
      <c r="H192" s="246" t="s">
        <v>19</v>
      </c>
      <c r="I192" s="248"/>
      <c r="J192" s="245"/>
      <c r="K192" s="245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173</v>
      </c>
      <c r="AU192" s="253" t="s">
        <v>85</v>
      </c>
      <c r="AV192" s="14" t="s">
        <v>81</v>
      </c>
      <c r="AW192" s="14" t="s">
        <v>37</v>
      </c>
      <c r="AX192" s="14" t="s">
        <v>77</v>
      </c>
      <c r="AY192" s="253" t="s">
        <v>161</v>
      </c>
    </row>
    <row r="193" s="13" customFormat="1">
      <c r="A193" s="13"/>
      <c r="B193" s="232"/>
      <c r="C193" s="233"/>
      <c r="D193" s="234" t="s">
        <v>173</v>
      </c>
      <c r="E193" s="235" t="s">
        <v>19</v>
      </c>
      <c r="F193" s="236" t="s">
        <v>85</v>
      </c>
      <c r="G193" s="233"/>
      <c r="H193" s="237">
        <v>2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173</v>
      </c>
      <c r="AU193" s="243" t="s">
        <v>85</v>
      </c>
      <c r="AV193" s="13" t="s">
        <v>85</v>
      </c>
      <c r="AW193" s="13" t="s">
        <v>37</v>
      </c>
      <c r="AX193" s="13" t="s">
        <v>77</v>
      </c>
      <c r="AY193" s="243" t="s">
        <v>161</v>
      </c>
    </row>
    <row r="194" s="15" customFormat="1">
      <c r="A194" s="15"/>
      <c r="B194" s="265"/>
      <c r="C194" s="266"/>
      <c r="D194" s="234" t="s">
        <v>173</v>
      </c>
      <c r="E194" s="267" t="s">
        <v>19</v>
      </c>
      <c r="F194" s="268" t="s">
        <v>210</v>
      </c>
      <c r="G194" s="266"/>
      <c r="H194" s="269">
        <v>3</v>
      </c>
      <c r="I194" s="270"/>
      <c r="J194" s="266"/>
      <c r="K194" s="266"/>
      <c r="L194" s="271"/>
      <c r="M194" s="272"/>
      <c r="N194" s="273"/>
      <c r="O194" s="273"/>
      <c r="P194" s="273"/>
      <c r="Q194" s="273"/>
      <c r="R194" s="273"/>
      <c r="S194" s="273"/>
      <c r="T194" s="274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5" t="s">
        <v>173</v>
      </c>
      <c r="AU194" s="275" t="s">
        <v>85</v>
      </c>
      <c r="AV194" s="15" t="s">
        <v>169</v>
      </c>
      <c r="AW194" s="15" t="s">
        <v>37</v>
      </c>
      <c r="AX194" s="15" t="s">
        <v>81</v>
      </c>
      <c r="AY194" s="275" t="s">
        <v>161</v>
      </c>
    </row>
    <row r="195" s="2" customFormat="1" ht="21.75" customHeight="1">
      <c r="A195" s="40"/>
      <c r="B195" s="41"/>
      <c r="C195" s="254" t="s">
        <v>275</v>
      </c>
      <c r="D195" s="254" t="s">
        <v>192</v>
      </c>
      <c r="E195" s="255" t="s">
        <v>276</v>
      </c>
      <c r="F195" s="256" t="s">
        <v>277</v>
      </c>
      <c r="G195" s="257" t="s">
        <v>177</v>
      </c>
      <c r="H195" s="258">
        <v>2</v>
      </c>
      <c r="I195" s="259"/>
      <c r="J195" s="260">
        <f>ROUND(I195*H195,2)</f>
        <v>0</v>
      </c>
      <c r="K195" s="256" t="s">
        <v>168</v>
      </c>
      <c r="L195" s="261"/>
      <c r="M195" s="262" t="s">
        <v>19</v>
      </c>
      <c r="N195" s="263" t="s">
        <v>48</v>
      </c>
      <c r="O195" s="86"/>
      <c r="P195" s="223">
        <f>O195*H195</f>
        <v>0</v>
      </c>
      <c r="Q195" s="223">
        <v>0.01521</v>
      </c>
      <c r="R195" s="223">
        <f>Q195*H195</f>
        <v>0.030419999999999999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195</v>
      </c>
      <c r="AT195" s="225" t="s">
        <v>192</v>
      </c>
      <c r="AU195" s="225" t="s">
        <v>85</v>
      </c>
      <c r="AY195" s="19" t="s">
        <v>161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81</v>
      </c>
      <c r="BK195" s="226">
        <f>ROUND(I195*H195,2)</f>
        <v>0</v>
      </c>
      <c r="BL195" s="19" t="s">
        <v>169</v>
      </c>
      <c r="BM195" s="225" t="s">
        <v>278</v>
      </c>
    </row>
    <row r="196" s="2" customFormat="1">
      <c r="A196" s="40"/>
      <c r="B196" s="41"/>
      <c r="C196" s="42"/>
      <c r="D196" s="234" t="s">
        <v>197</v>
      </c>
      <c r="E196" s="42"/>
      <c r="F196" s="264" t="s">
        <v>279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197</v>
      </c>
      <c r="AU196" s="19" t="s">
        <v>85</v>
      </c>
    </row>
    <row r="197" s="14" customFormat="1">
      <c r="A197" s="14"/>
      <c r="B197" s="244"/>
      <c r="C197" s="245"/>
      <c r="D197" s="234" t="s">
        <v>173</v>
      </c>
      <c r="E197" s="246" t="s">
        <v>19</v>
      </c>
      <c r="F197" s="247" t="s">
        <v>274</v>
      </c>
      <c r="G197" s="245"/>
      <c r="H197" s="246" t="s">
        <v>19</v>
      </c>
      <c r="I197" s="248"/>
      <c r="J197" s="245"/>
      <c r="K197" s="245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173</v>
      </c>
      <c r="AU197" s="253" t="s">
        <v>85</v>
      </c>
      <c r="AV197" s="14" t="s">
        <v>81</v>
      </c>
      <c r="AW197" s="14" t="s">
        <v>37</v>
      </c>
      <c r="AX197" s="14" t="s">
        <v>77</v>
      </c>
      <c r="AY197" s="253" t="s">
        <v>161</v>
      </c>
    </row>
    <row r="198" s="13" customFormat="1">
      <c r="A198" s="13"/>
      <c r="B198" s="232"/>
      <c r="C198" s="233"/>
      <c r="D198" s="234" t="s">
        <v>173</v>
      </c>
      <c r="E198" s="235" t="s">
        <v>19</v>
      </c>
      <c r="F198" s="236" t="s">
        <v>85</v>
      </c>
      <c r="G198" s="233"/>
      <c r="H198" s="237">
        <v>2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173</v>
      </c>
      <c r="AU198" s="243" t="s">
        <v>85</v>
      </c>
      <c r="AV198" s="13" t="s">
        <v>85</v>
      </c>
      <c r="AW198" s="13" t="s">
        <v>37</v>
      </c>
      <c r="AX198" s="13" t="s">
        <v>81</v>
      </c>
      <c r="AY198" s="243" t="s">
        <v>161</v>
      </c>
    </row>
    <row r="199" s="2" customFormat="1" ht="24.15" customHeight="1">
      <c r="A199" s="40"/>
      <c r="B199" s="41"/>
      <c r="C199" s="254" t="s">
        <v>280</v>
      </c>
      <c r="D199" s="254" t="s">
        <v>192</v>
      </c>
      <c r="E199" s="255" t="s">
        <v>281</v>
      </c>
      <c r="F199" s="256" t="s">
        <v>282</v>
      </c>
      <c r="G199" s="257" t="s">
        <v>177</v>
      </c>
      <c r="H199" s="258">
        <v>1</v>
      </c>
      <c r="I199" s="259"/>
      <c r="J199" s="260">
        <f>ROUND(I199*H199,2)</f>
        <v>0</v>
      </c>
      <c r="K199" s="256" t="s">
        <v>168</v>
      </c>
      <c r="L199" s="261"/>
      <c r="M199" s="262" t="s">
        <v>19</v>
      </c>
      <c r="N199" s="263" t="s">
        <v>48</v>
      </c>
      <c r="O199" s="86"/>
      <c r="P199" s="223">
        <f>O199*H199</f>
        <v>0</v>
      </c>
      <c r="Q199" s="223">
        <v>0.016240000000000001</v>
      </c>
      <c r="R199" s="223">
        <f>Q199*H199</f>
        <v>0.016240000000000001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195</v>
      </c>
      <c r="AT199" s="225" t="s">
        <v>192</v>
      </c>
      <c r="AU199" s="225" t="s">
        <v>85</v>
      </c>
      <c r="AY199" s="19" t="s">
        <v>161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81</v>
      </c>
      <c r="BK199" s="226">
        <f>ROUND(I199*H199,2)</f>
        <v>0</v>
      </c>
      <c r="BL199" s="19" t="s">
        <v>169</v>
      </c>
      <c r="BM199" s="225" t="s">
        <v>283</v>
      </c>
    </row>
    <row r="200" s="2" customFormat="1">
      <c r="A200" s="40"/>
      <c r="B200" s="41"/>
      <c r="C200" s="42"/>
      <c r="D200" s="234" t="s">
        <v>197</v>
      </c>
      <c r="E200" s="42"/>
      <c r="F200" s="264" t="s">
        <v>279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197</v>
      </c>
      <c r="AU200" s="19" t="s">
        <v>85</v>
      </c>
    </row>
    <row r="201" s="14" customFormat="1">
      <c r="A201" s="14"/>
      <c r="B201" s="244"/>
      <c r="C201" s="245"/>
      <c r="D201" s="234" t="s">
        <v>173</v>
      </c>
      <c r="E201" s="246" t="s">
        <v>19</v>
      </c>
      <c r="F201" s="247" t="s">
        <v>273</v>
      </c>
      <c r="G201" s="245"/>
      <c r="H201" s="246" t="s">
        <v>19</v>
      </c>
      <c r="I201" s="248"/>
      <c r="J201" s="245"/>
      <c r="K201" s="245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173</v>
      </c>
      <c r="AU201" s="253" t="s">
        <v>85</v>
      </c>
      <c r="AV201" s="14" t="s">
        <v>81</v>
      </c>
      <c r="AW201" s="14" t="s">
        <v>37</v>
      </c>
      <c r="AX201" s="14" t="s">
        <v>77</v>
      </c>
      <c r="AY201" s="253" t="s">
        <v>161</v>
      </c>
    </row>
    <row r="202" s="13" customFormat="1">
      <c r="A202" s="13"/>
      <c r="B202" s="232"/>
      <c r="C202" s="233"/>
      <c r="D202" s="234" t="s">
        <v>173</v>
      </c>
      <c r="E202" s="235" t="s">
        <v>19</v>
      </c>
      <c r="F202" s="236" t="s">
        <v>81</v>
      </c>
      <c r="G202" s="233"/>
      <c r="H202" s="237">
        <v>1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173</v>
      </c>
      <c r="AU202" s="243" t="s">
        <v>85</v>
      </c>
      <c r="AV202" s="13" t="s">
        <v>85</v>
      </c>
      <c r="AW202" s="13" t="s">
        <v>37</v>
      </c>
      <c r="AX202" s="13" t="s">
        <v>81</v>
      </c>
      <c r="AY202" s="243" t="s">
        <v>161</v>
      </c>
    </row>
    <row r="203" s="12" customFormat="1" ht="22.8" customHeight="1">
      <c r="A203" s="12"/>
      <c r="B203" s="198"/>
      <c r="C203" s="199"/>
      <c r="D203" s="200" t="s">
        <v>76</v>
      </c>
      <c r="E203" s="212" t="s">
        <v>231</v>
      </c>
      <c r="F203" s="212" t="s">
        <v>284</v>
      </c>
      <c r="G203" s="199"/>
      <c r="H203" s="199"/>
      <c r="I203" s="202"/>
      <c r="J203" s="213">
        <f>BK203</f>
        <v>0</v>
      </c>
      <c r="K203" s="199"/>
      <c r="L203" s="204"/>
      <c r="M203" s="205"/>
      <c r="N203" s="206"/>
      <c r="O203" s="206"/>
      <c r="P203" s="207">
        <f>P204+SUM(P205:P335)</f>
        <v>0</v>
      </c>
      <c r="Q203" s="206"/>
      <c r="R203" s="207">
        <f>R204+SUM(R205:R335)</f>
        <v>0.13461000000000001</v>
      </c>
      <c r="S203" s="206"/>
      <c r="T203" s="208">
        <f>T204+SUM(T205:T335)</f>
        <v>99.421012000000019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9" t="s">
        <v>81</v>
      </c>
      <c r="AT203" s="210" t="s">
        <v>76</v>
      </c>
      <c r="AU203" s="210" t="s">
        <v>81</v>
      </c>
      <c r="AY203" s="209" t="s">
        <v>161</v>
      </c>
      <c r="BK203" s="211">
        <f>BK204+SUM(BK205:BK335)</f>
        <v>0</v>
      </c>
    </row>
    <row r="204" s="2" customFormat="1" ht="21.75" customHeight="1">
      <c r="A204" s="40"/>
      <c r="B204" s="41"/>
      <c r="C204" s="214" t="s">
        <v>285</v>
      </c>
      <c r="D204" s="214" t="s">
        <v>164</v>
      </c>
      <c r="E204" s="215" t="s">
        <v>286</v>
      </c>
      <c r="F204" s="216" t="s">
        <v>287</v>
      </c>
      <c r="G204" s="217" t="s">
        <v>288</v>
      </c>
      <c r="H204" s="218">
        <v>60</v>
      </c>
      <c r="I204" s="219"/>
      <c r="J204" s="220">
        <f>ROUND(I204*H204,2)</f>
        <v>0</v>
      </c>
      <c r="K204" s="216" t="s">
        <v>168</v>
      </c>
      <c r="L204" s="46"/>
      <c r="M204" s="221" t="s">
        <v>19</v>
      </c>
      <c r="N204" s="222" t="s">
        <v>48</v>
      </c>
      <c r="O204" s="86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169</v>
      </c>
      <c r="AT204" s="225" t="s">
        <v>164</v>
      </c>
      <c r="AU204" s="225" t="s">
        <v>85</v>
      </c>
      <c r="AY204" s="19" t="s">
        <v>161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9" t="s">
        <v>81</v>
      </c>
      <c r="BK204" s="226">
        <f>ROUND(I204*H204,2)</f>
        <v>0</v>
      </c>
      <c r="BL204" s="19" t="s">
        <v>169</v>
      </c>
      <c r="BM204" s="225" t="s">
        <v>289</v>
      </c>
    </row>
    <row r="205" s="2" customFormat="1">
      <c r="A205" s="40"/>
      <c r="B205" s="41"/>
      <c r="C205" s="42"/>
      <c r="D205" s="227" t="s">
        <v>171</v>
      </c>
      <c r="E205" s="42"/>
      <c r="F205" s="228" t="s">
        <v>290</v>
      </c>
      <c r="G205" s="42"/>
      <c r="H205" s="42"/>
      <c r="I205" s="229"/>
      <c r="J205" s="42"/>
      <c r="K205" s="42"/>
      <c r="L205" s="46"/>
      <c r="M205" s="230"/>
      <c r="N205" s="231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171</v>
      </c>
      <c r="AU205" s="19" t="s">
        <v>85</v>
      </c>
    </row>
    <row r="206" s="2" customFormat="1" ht="16.5" customHeight="1">
      <c r="A206" s="40"/>
      <c r="B206" s="41"/>
      <c r="C206" s="214" t="s">
        <v>291</v>
      </c>
      <c r="D206" s="214" t="s">
        <v>164</v>
      </c>
      <c r="E206" s="215" t="s">
        <v>292</v>
      </c>
      <c r="F206" s="216" t="s">
        <v>293</v>
      </c>
      <c r="G206" s="217" t="s">
        <v>167</v>
      </c>
      <c r="H206" s="218">
        <v>33.920000000000002</v>
      </c>
      <c r="I206" s="219"/>
      <c r="J206" s="220">
        <f>ROUND(I206*H206,2)</f>
        <v>0</v>
      </c>
      <c r="K206" s="216" t="s">
        <v>168</v>
      </c>
      <c r="L206" s="46"/>
      <c r="M206" s="221" t="s">
        <v>19</v>
      </c>
      <c r="N206" s="222" t="s">
        <v>48</v>
      </c>
      <c r="O206" s="86"/>
      <c r="P206" s="223">
        <f>O206*H206</f>
        <v>0</v>
      </c>
      <c r="Q206" s="223">
        <v>0</v>
      </c>
      <c r="R206" s="223">
        <f>Q206*H206</f>
        <v>0</v>
      </c>
      <c r="S206" s="223">
        <v>0.082000000000000003</v>
      </c>
      <c r="T206" s="224">
        <f>S206*H206</f>
        <v>2.7814400000000004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169</v>
      </c>
      <c r="AT206" s="225" t="s">
        <v>164</v>
      </c>
      <c r="AU206" s="225" t="s">
        <v>85</v>
      </c>
      <c r="AY206" s="19" t="s">
        <v>161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81</v>
      </c>
      <c r="BK206" s="226">
        <f>ROUND(I206*H206,2)</f>
        <v>0</v>
      </c>
      <c r="BL206" s="19" t="s">
        <v>169</v>
      </c>
      <c r="BM206" s="225" t="s">
        <v>294</v>
      </c>
    </row>
    <row r="207" s="2" customFormat="1">
      <c r="A207" s="40"/>
      <c r="B207" s="41"/>
      <c r="C207" s="42"/>
      <c r="D207" s="227" t="s">
        <v>171</v>
      </c>
      <c r="E207" s="42"/>
      <c r="F207" s="228" t="s">
        <v>295</v>
      </c>
      <c r="G207" s="42"/>
      <c r="H207" s="42"/>
      <c r="I207" s="229"/>
      <c r="J207" s="42"/>
      <c r="K207" s="42"/>
      <c r="L207" s="46"/>
      <c r="M207" s="230"/>
      <c r="N207" s="231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171</v>
      </c>
      <c r="AU207" s="19" t="s">
        <v>85</v>
      </c>
    </row>
    <row r="208" s="13" customFormat="1">
      <c r="A208" s="13"/>
      <c r="B208" s="232"/>
      <c r="C208" s="233"/>
      <c r="D208" s="234" t="s">
        <v>173</v>
      </c>
      <c r="E208" s="235" t="s">
        <v>19</v>
      </c>
      <c r="F208" s="236" t="s">
        <v>296</v>
      </c>
      <c r="G208" s="233"/>
      <c r="H208" s="237">
        <v>26.879999999999999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173</v>
      </c>
      <c r="AU208" s="243" t="s">
        <v>85</v>
      </c>
      <c r="AV208" s="13" t="s">
        <v>85</v>
      </c>
      <c r="AW208" s="13" t="s">
        <v>37</v>
      </c>
      <c r="AX208" s="13" t="s">
        <v>77</v>
      </c>
      <c r="AY208" s="243" t="s">
        <v>161</v>
      </c>
    </row>
    <row r="209" s="13" customFormat="1">
      <c r="A209" s="13"/>
      <c r="B209" s="232"/>
      <c r="C209" s="233"/>
      <c r="D209" s="234" t="s">
        <v>173</v>
      </c>
      <c r="E209" s="235" t="s">
        <v>19</v>
      </c>
      <c r="F209" s="236" t="s">
        <v>297</v>
      </c>
      <c r="G209" s="233"/>
      <c r="H209" s="237">
        <v>4.4800000000000004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173</v>
      </c>
      <c r="AU209" s="243" t="s">
        <v>85</v>
      </c>
      <c r="AV209" s="13" t="s">
        <v>85</v>
      </c>
      <c r="AW209" s="13" t="s">
        <v>37</v>
      </c>
      <c r="AX209" s="13" t="s">
        <v>77</v>
      </c>
      <c r="AY209" s="243" t="s">
        <v>161</v>
      </c>
    </row>
    <row r="210" s="13" customFormat="1">
      <c r="A210" s="13"/>
      <c r="B210" s="232"/>
      <c r="C210" s="233"/>
      <c r="D210" s="234" t="s">
        <v>173</v>
      </c>
      <c r="E210" s="235" t="s">
        <v>19</v>
      </c>
      <c r="F210" s="236" t="s">
        <v>298</v>
      </c>
      <c r="G210" s="233"/>
      <c r="H210" s="237">
        <v>2.5600000000000001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173</v>
      </c>
      <c r="AU210" s="243" t="s">
        <v>85</v>
      </c>
      <c r="AV210" s="13" t="s">
        <v>85</v>
      </c>
      <c r="AW210" s="13" t="s">
        <v>37</v>
      </c>
      <c r="AX210" s="13" t="s">
        <v>77</v>
      </c>
      <c r="AY210" s="243" t="s">
        <v>161</v>
      </c>
    </row>
    <row r="211" s="15" customFormat="1">
      <c r="A211" s="15"/>
      <c r="B211" s="265"/>
      <c r="C211" s="266"/>
      <c r="D211" s="234" t="s">
        <v>173</v>
      </c>
      <c r="E211" s="267" t="s">
        <v>19</v>
      </c>
      <c r="F211" s="268" t="s">
        <v>210</v>
      </c>
      <c r="G211" s="266"/>
      <c r="H211" s="269">
        <v>33.920000000000002</v>
      </c>
      <c r="I211" s="270"/>
      <c r="J211" s="266"/>
      <c r="K211" s="266"/>
      <c r="L211" s="271"/>
      <c r="M211" s="272"/>
      <c r="N211" s="273"/>
      <c r="O211" s="273"/>
      <c r="P211" s="273"/>
      <c r="Q211" s="273"/>
      <c r="R211" s="273"/>
      <c r="S211" s="273"/>
      <c r="T211" s="274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5" t="s">
        <v>173</v>
      </c>
      <c r="AU211" s="275" t="s">
        <v>85</v>
      </c>
      <c r="AV211" s="15" t="s">
        <v>169</v>
      </c>
      <c r="AW211" s="15" t="s">
        <v>37</v>
      </c>
      <c r="AX211" s="15" t="s">
        <v>81</v>
      </c>
      <c r="AY211" s="275" t="s">
        <v>161</v>
      </c>
    </row>
    <row r="212" s="2" customFormat="1" ht="33" customHeight="1">
      <c r="A212" s="40"/>
      <c r="B212" s="41"/>
      <c r="C212" s="214" t="s">
        <v>7</v>
      </c>
      <c r="D212" s="214" t="s">
        <v>164</v>
      </c>
      <c r="E212" s="215" t="s">
        <v>299</v>
      </c>
      <c r="F212" s="216" t="s">
        <v>300</v>
      </c>
      <c r="G212" s="217" t="s">
        <v>167</v>
      </c>
      <c r="H212" s="218">
        <v>8.6370000000000005</v>
      </c>
      <c r="I212" s="219"/>
      <c r="J212" s="220">
        <f>ROUND(I212*H212,2)</f>
        <v>0</v>
      </c>
      <c r="K212" s="216" t="s">
        <v>168</v>
      </c>
      <c r="L212" s="46"/>
      <c r="M212" s="221" t="s">
        <v>19</v>
      </c>
      <c r="N212" s="222" t="s">
        <v>48</v>
      </c>
      <c r="O212" s="86"/>
      <c r="P212" s="223">
        <f>O212*H212</f>
        <v>0</v>
      </c>
      <c r="Q212" s="223">
        <v>0</v>
      </c>
      <c r="R212" s="223">
        <f>Q212*H212</f>
        <v>0</v>
      </c>
      <c r="S212" s="223">
        <v>0.10000000000000001</v>
      </c>
      <c r="T212" s="224">
        <f>S212*H212</f>
        <v>0.86370000000000013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169</v>
      </c>
      <c r="AT212" s="225" t="s">
        <v>164</v>
      </c>
      <c r="AU212" s="225" t="s">
        <v>85</v>
      </c>
      <c r="AY212" s="19" t="s">
        <v>161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81</v>
      </c>
      <c r="BK212" s="226">
        <f>ROUND(I212*H212,2)</f>
        <v>0</v>
      </c>
      <c r="BL212" s="19" t="s">
        <v>169</v>
      </c>
      <c r="BM212" s="225" t="s">
        <v>301</v>
      </c>
    </row>
    <row r="213" s="2" customFormat="1">
      <c r="A213" s="40"/>
      <c r="B213" s="41"/>
      <c r="C213" s="42"/>
      <c r="D213" s="227" t="s">
        <v>171</v>
      </c>
      <c r="E213" s="42"/>
      <c r="F213" s="228" t="s">
        <v>302</v>
      </c>
      <c r="G213" s="42"/>
      <c r="H213" s="42"/>
      <c r="I213" s="229"/>
      <c r="J213" s="42"/>
      <c r="K213" s="42"/>
      <c r="L213" s="46"/>
      <c r="M213" s="230"/>
      <c r="N213" s="231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171</v>
      </c>
      <c r="AU213" s="19" t="s">
        <v>85</v>
      </c>
    </row>
    <row r="214" s="14" customFormat="1">
      <c r="A214" s="14"/>
      <c r="B214" s="244"/>
      <c r="C214" s="245"/>
      <c r="D214" s="234" t="s">
        <v>173</v>
      </c>
      <c r="E214" s="246" t="s">
        <v>19</v>
      </c>
      <c r="F214" s="247" t="s">
        <v>303</v>
      </c>
      <c r="G214" s="245"/>
      <c r="H214" s="246" t="s">
        <v>19</v>
      </c>
      <c r="I214" s="248"/>
      <c r="J214" s="245"/>
      <c r="K214" s="245"/>
      <c r="L214" s="249"/>
      <c r="M214" s="250"/>
      <c r="N214" s="251"/>
      <c r="O214" s="251"/>
      <c r="P214" s="251"/>
      <c r="Q214" s="251"/>
      <c r="R214" s="251"/>
      <c r="S214" s="251"/>
      <c r="T214" s="25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3" t="s">
        <v>173</v>
      </c>
      <c r="AU214" s="253" t="s">
        <v>85</v>
      </c>
      <c r="AV214" s="14" t="s">
        <v>81</v>
      </c>
      <c r="AW214" s="14" t="s">
        <v>37</v>
      </c>
      <c r="AX214" s="14" t="s">
        <v>77</v>
      </c>
      <c r="AY214" s="253" t="s">
        <v>161</v>
      </c>
    </row>
    <row r="215" s="14" customFormat="1">
      <c r="A215" s="14"/>
      <c r="B215" s="244"/>
      <c r="C215" s="245"/>
      <c r="D215" s="234" t="s">
        <v>173</v>
      </c>
      <c r="E215" s="246" t="s">
        <v>19</v>
      </c>
      <c r="F215" s="247" t="s">
        <v>304</v>
      </c>
      <c r="G215" s="245"/>
      <c r="H215" s="246" t="s">
        <v>19</v>
      </c>
      <c r="I215" s="248"/>
      <c r="J215" s="245"/>
      <c r="K215" s="245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173</v>
      </c>
      <c r="AU215" s="253" t="s">
        <v>85</v>
      </c>
      <c r="AV215" s="14" t="s">
        <v>81</v>
      </c>
      <c r="AW215" s="14" t="s">
        <v>37</v>
      </c>
      <c r="AX215" s="14" t="s">
        <v>77</v>
      </c>
      <c r="AY215" s="253" t="s">
        <v>161</v>
      </c>
    </row>
    <row r="216" s="13" customFormat="1">
      <c r="A216" s="13"/>
      <c r="B216" s="232"/>
      <c r="C216" s="233"/>
      <c r="D216" s="234" t="s">
        <v>173</v>
      </c>
      <c r="E216" s="235" t="s">
        <v>19</v>
      </c>
      <c r="F216" s="236" t="s">
        <v>305</v>
      </c>
      <c r="G216" s="233"/>
      <c r="H216" s="237">
        <v>8.6370000000000005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173</v>
      </c>
      <c r="AU216" s="243" t="s">
        <v>85</v>
      </c>
      <c r="AV216" s="13" t="s">
        <v>85</v>
      </c>
      <c r="AW216" s="13" t="s">
        <v>37</v>
      </c>
      <c r="AX216" s="13" t="s">
        <v>81</v>
      </c>
      <c r="AY216" s="243" t="s">
        <v>161</v>
      </c>
    </row>
    <row r="217" s="2" customFormat="1" ht="16.5" customHeight="1">
      <c r="A217" s="40"/>
      <c r="B217" s="41"/>
      <c r="C217" s="214" t="s">
        <v>306</v>
      </c>
      <c r="D217" s="214" t="s">
        <v>164</v>
      </c>
      <c r="E217" s="215" t="s">
        <v>307</v>
      </c>
      <c r="F217" s="216" t="s">
        <v>308</v>
      </c>
      <c r="G217" s="217" t="s">
        <v>309</v>
      </c>
      <c r="H217" s="218">
        <v>23.187000000000001</v>
      </c>
      <c r="I217" s="219"/>
      <c r="J217" s="220">
        <f>ROUND(I217*H217,2)</f>
        <v>0</v>
      </c>
      <c r="K217" s="216" t="s">
        <v>168</v>
      </c>
      <c r="L217" s="46"/>
      <c r="M217" s="221" t="s">
        <v>19</v>
      </c>
      <c r="N217" s="222" t="s">
        <v>48</v>
      </c>
      <c r="O217" s="86"/>
      <c r="P217" s="223">
        <f>O217*H217</f>
        <v>0</v>
      </c>
      <c r="Q217" s="223">
        <v>0</v>
      </c>
      <c r="R217" s="223">
        <f>Q217*H217</f>
        <v>0</v>
      </c>
      <c r="S217" s="223">
        <v>2.2000000000000002</v>
      </c>
      <c r="T217" s="224">
        <f>S217*H217</f>
        <v>51.011400000000009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169</v>
      </c>
      <c r="AT217" s="225" t="s">
        <v>164</v>
      </c>
      <c r="AU217" s="225" t="s">
        <v>85</v>
      </c>
      <c r="AY217" s="19" t="s">
        <v>161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81</v>
      </c>
      <c r="BK217" s="226">
        <f>ROUND(I217*H217,2)</f>
        <v>0</v>
      </c>
      <c r="BL217" s="19" t="s">
        <v>169</v>
      </c>
      <c r="BM217" s="225" t="s">
        <v>310</v>
      </c>
    </row>
    <row r="218" s="2" customFormat="1">
      <c r="A218" s="40"/>
      <c r="B218" s="41"/>
      <c r="C218" s="42"/>
      <c r="D218" s="227" t="s">
        <v>171</v>
      </c>
      <c r="E218" s="42"/>
      <c r="F218" s="228" t="s">
        <v>311</v>
      </c>
      <c r="G218" s="42"/>
      <c r="H218" s="42"/>
      <c r="I218" s="229"/>
      <c r="J218" s="42"/>
      <c r="K218" s="42"/>
      <c r="L218" s="46"/>
      <c r="M218" s="230"/>
      <c r="N218" s="231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171</v>
      </c>
      <c r="AU218" s="19" t="s">
        <v>85</v>
      </c>
    </row>
    <row r="219" s="14" customFormat="1">
      <c r="A219" s="14"/>
      <c r="B219" s="244"/>
      <c r="C219" s="245"/>
      <c r="D219" s="234" t="s">
        <v>173</v>
      </c>
      <c r="E219" s="246" t="s">
        <v>19</v>
      </c>
      <c r="F219" s="247" t="s">
        <v>312</v>
      </c>
      <c r="G219" s="245"/>
      <c r="H219" s="246" t="s">
        <v>19</v>
      </c>
      <c r="I219" s="248"/>
      <c r="J219" s="245"/>
      <c r="K219" s="245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173</v>
      </c>
      <c r="AU219" s="253" t="s">
        <v>85</v>
      </c>
      <c r="AV219" s="14" t="s">
        <v>81</v>
      </c>
      <c r="AW219" s="14" t="s">
        <v>37</v>
      </c>
      <c r="AX219" s="14" t="s">
        <v>77</v>
      </c>
      <c r="AY219" s="253" t="s">
        <v>161</v>
      </c>
    </row>
    <row r="220" s="13" customFormat="1">
      <c r="A220" s="13"/>
      <c r="B220" s="232"/>
      <c r="C220" s="233"/>
      <c r="D220" s="234" t="s">
        <v>173</v>
      </c>
      <c r="E220" s="235" t="s">
        <v>19</v>
      </c>
      <c r="F220" s="236" t="s">
        <v>313</v>
      </c>
      <c r="G220" s="233"/>
      <c r="H220" s="237">
        <v>23.187000000000001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173</v>
      </c>
      <c r="AU220" s="243" t="s">
        <v>85</v>
      </c>
      <c r="AV220" s="13" t="s">
        <v>85</v>
      </c>
      <c r="AW220" s="13" t="s">
        <v>37</v>
      </c>
      <c r="AX220" s="13" t="s">
        <v>81</v>
      </c>
      <c r="AY220" s="243" t="s">
        <v>161</v>
      </c>
    </row>
    <row r="221" s="2" customFormat="1" ht="16.5" customHeight="1">
      <c r="A221" s="40"/>
      <c r="B221" s="41"/>
      <c r="C221" s="214" t="s">
        <v>314</v>
      </c>
      <c r="D221" s="214" t="s">
        <v>164</v>
      </c>
      <c r="E221" s="215" t="s">
        <v>307</v>
      </c>
      <c r="F221" s="216" t="s">
        <v>308</v>
      </c>
      <c r="G221" s="217" t="s">
        <v>309</v>
      </c>
      <c r="H221" s="218">
        <v>9.6790000000000003</v>
      </c>
      <c r="I221" s="219"/>
      <c r="J221" s="220">
        <f>ROUND(I221*H221,2)</f>
        <v>0</v>
      </c>
      <c r="K221" s="216" t="s">
        <v>168</v>
      </c>
      <c r="L221" s="46"/>
      <c r="M221" s="221" t="s">
        <v>19</v>
      </c>
      <c r="N221" s="222" t="s">
        <v>48</v>
      </c>
      <c r="O221" s="86"/>
      <c r="P221" s="223">
        <f>O221*H221</f>
        <v>0</v>
      </c>
      <c r="Q221" s="223">
        <v>0</v>
      </c>
      <c r="R221" s="223">
        <f>Q221*H221</f>
        <v>0</v>
      </c>
      <c r="S221" s="223">
        <v>2.2000000000000002</v>
      </c>
      <c r="T221" s="224">
        <f>S221*H221</f>
        <v>21.293800000000001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5" t="s">
        <v>169</v>
      </c>
      <c r="AT221" s="225" t="s">
        <v>164</v>
      </c>
      <c r="AU221" s="225" t="s">
        <v>85</v>
      </c>
      <c r="AY221" s="19" t="s">
        <v>161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9" t="s">
        <v>81</v>
      </c>
      <c r="BK221" s="226">
        <f>ROUND(I221*H221,2)</f>
        <v>0</v>
      </c>
      <c r="BL221" s="19" t="s">
        <v>169</v>
      </c>
      <c r="BM221" s="225" t="s">
        <v>315</v>
      </c>
    </row>
    <row r="222" s="2" customFormat="1">
      <c r="A222" s="40"/>
      <c r="B222" s="41"/>
      <c r="C222" s="42"/>
      <c r="D222" s="227" t="s">
        <v>171</v>
      </c>
      <c r="E222" s="42"/>
      <c r="F222" s="228" t="s">
        <v>311</v>
      </c>
      <c r="G222" s="42"/>
      <c r="H222" s="42"/>
      <c r="I222" s="229"/>
      <c r="J222" s="42"/>
      <c r="K222" s="42"/>
      <c r="L222" s="46"/>
      <c r="M222" s="230"/>
      <c r="N222" s="231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171</v>
      </c>
      <c r="AU222" s="19" t="s">
        <v>85</v>
      </c>
    </row>
    <row r="223" s="14" customFormat="1">
      <c r="A223" s="14"/>
      <c r="B223" s="244"/>
      <c r="C223" s="245"/>
      <c r="D223" s="234" t="s">
        <v>173</v>
      </c>
      <c r="E223" s="246" t="s">
        <v>19</v>
      </c>
      <c r="F223" s="247" t="s">
        <v>316</v>
      </c>
      <c r="G223" s="245"/>
      <c r="H223" s="246" t="s">
        <v>19</v>
      </c>
      <c r="I223" s="248"/>
      <c r="J223" s="245"/>
      <c r="K223" s="245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173</v>
      </c>
      <c r="AU223" s="253" t="s">
        <v>85</v>
      </c>
      <c r="AV223" s="14" t="s">
        <v>81</v>
      </c>
      <c r="AW223" s="14" t="s">
        <v>37</v>
      </c>
      <c r="AX223" s="14" t="s">
        <v>77</v>
      </c>
      <c r="AY223" s="253" t="s">
        <v>161</v>
      </c>
    </row>
    <row r="224" s="14" customFormat="1">
      <c r="A224" s="14"/>
      <c r="B224" s="244"/>
      <c r="C224" s="245"/>
      <c r="D224" s="234" t="s">
        <v>173</v>
      </c>
      <c r="E224" s="246" t="s">
        <v>19</v>
      </c>
      <c r="F224" s="247" t="s">
        <v>317</v>
      </c>
      <c r="G224" s="245"/>
      <c r="H224" s="246" t="s">
        <v>19</v>
      </c>
      <c r="I224" s="248"/>
      <c r="J224" s="245"/>
      <c r="K224" s="245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173</v>
      </c>
      <c r="AU224" s="253" t="s">
        <v>85</v>
      </c>
      <c r="AV224" s="14" t="s">
        <v>81</v>
      </c>
      <c r="AW224" s="14" t="s">
        <v>37</v>
      </c>
      <c r="AX224" s="14" t="s">
        <v>77</v>
      </c>
      <c r="AY224" s="253" t="s">
        <v>161</v>
      </c>
    </row>
    <row r="225" s="13" customFormat="1">
      <c r="A225" s="13"/>
      <c r="B225" s="232"/>
      <c r="C225" s="233"/>
      <c r="D225" s="234" t="s">
        <v>173</v>
      </c>
      <c r="E225" s="235" t="s">
        <v>19</v>
      </c>
      <c r="F225" s="236" t="s">
        <v>318</v>
      </c>
      <c r="G225" s="233"/>
      <c r="H225" s="237">
        <v>0.877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173</v>
      </c>
      <c r="AU225" s="243" t="s">
        <v>85</v>
      </c>
      <c r="AV225" s="13" t="s">
        <v>85</v>
      </c>
      <c r="AW225" s="13" t="s">
        <v>37</v>
      </c>
      <c r="AX225" s="13" t="s">
        <v>77</v>
      </c>
      <c r="AY225" s="243" t="s">
        <v>161</v>
      </c>
    </row>
    <row r="226" s="13" customFormat="1">
      <c r="A226" s="13"/>
      <c r="B226" s="232"/>
      <c r="C226" s="233"/>
      <c r="D226" s="234" t="s">
        <v>173</v>
      </c>
      <c r="E226" s="235" t="s">
        <v>19</v>
      </c>
      <c r="F226" s="236" t="s">
        <v>319</v>
      </c>
      <c r="G226" s="233"/>
      <c r="H226" s="237">
        <v>2.956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173</v>
      </c>
      <c r="AU226" s="243" t="s">
        <v>85</v>
      </c>
      <c r="AV226" s="13" t="s">
        <v>85</v>
      </c>
      <c r="AW226" s="13" t="s">
        <v>37</v>
      </c>
      <c r="AX226" s="13" t="s">
        <v>77</v>
      </c>
      <c r="AY226" s="243" t="s">
        <v>161</v>
      </c>
    </row>
    <row r="227" s="13" customFormat="1">
      <c r="A227" s="13"/>
      <c r="B227" s="232"/>
      <c r="C227" s="233"/>
      <c r="D227" s="234" t="s">
        <v>173</v>
      </c>
      <c r="E227" s="235" t="s">
        <v>19</v>
      </c>
      <c r="F227" s="236" t="s">
        <v>320</v>
      </c>
      <c r="G227" s="233"/>
      <c r="H227" s="237">
        <v>3.5219999999999998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173</v>
      </c>
      <c r="AU227" s="243" t="s">
        <v>85</v>
      </c>
      <c r="AV227" s="13" t="s">
        <v>85</v>
      </c>
      <c r="AW227" s="13" t="s">
        <v>37</v>
      </c>
      <c r="AX227" s="13" t="s">
        <v>77</v>
      </c>
      <c r="AY227" s="243" t="s">
        <v>161</v>
      </c>
    </row>
    <row r="228" s="13" customFormat="1">
      <c r="A228" s="13"/>
      <c r="B228" s="232"/>
      <c r="C228" s="233"/>
      <c r="D228" s="234" t="s">
        <v>173</v>
      </c>
      <c r="E228" s="235" t="s">
        <v>19</v>
      </c>
      <c r="F228" s="236" t="s">
        <v>321</v>
      </c>
      <c r="G228" s="233"/>
      <c r="H228" s="237">
        <v>2.3239999999999998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173</v>
      </c>
      <c r="AU228" s="243" t="s">
        <v>85</v>
      </c>
      <c r="AV228" s="13" t="s">
        <v>85</v>
      </c>
      <c r="AW228" s="13" t="s">
        <v>37</v>
      </c>
      <c r="AX228" s="13" t="s">
        <v>77</v>
      </c>
      <c r="AY228" s="243" t="s">
        <v>161</v>
      </c>
    </row>
    <row r="229" s="15" customFormat="1">
      <c r="A229" s="15"/>
      <c r="B229" s="265"/>
      <c r="C229" s="266"/>
      <c r="D229" s="234" t="s">
        <v>173</v>
      </c>
      <c r="E229" s="267" t="s">
        <v>19</v>
      </c>
      <c r="F229" s="268" t="s">
        <v>210</v>
      </c>
      <c r="G229" s="266"/>
      <c r="H229" s="269">
        <v>9.6790000000000003</v>
      </c>
      <c r="I229" s="270"/>
      <c r="J229" s="266"/>
      <c r="K229" s="266"/>
      <c r="L229" s="271"/>
      <c r="M229" s="272"/>
      <c r="N229" s="273"/>
      <c r="O229" s="273"/>
      <c r="P229" s="273"/>
      <c r="Q229" s="273"/>
      <c r="R229" s="273"/>
      <c r="S229" s="273"/>
      <c r="T229" s="27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5" t="s">
        <v>173</v>
      </c>
      <c r="AU229" s="275" t="s">
        <v>85</v>
      </c>
      <c r="AV229" s="15" t="s">
        <v>169</v>
      </c>
      <c r="AW229" s="15" t="s">
        <v>37</v>
      </c>
      <c r="AX229" s="15" t="s">
        <v>81</v>
      </c>
      <c r="AY229" s="275" t="s">
        <v>161</v>
      </c>
    </row>
    <row r="230" s="2" customFormat="1" ht="21.75" customHeight="1">
      <c r="A230" s="40"/>
      <c r="B230" s="41"/>
      <c r="C230" s="214" t="s">
        <v>322</v>
      </c>
      <c r="D230" s="214" t="s">
        <v>164</v>
      </c>
      <c r="E230" s="215" t="s">
        <v>323</v>
      </c>
      <c r="F230" s="216" t="s">
        <v>324</v>
      </c>
      <c r="G230" s="217" t="s">
        <v>167</v>
      </c>
      <c r="H230" s="218">
        <v>96.784999999999997</v>
      </c>
      <c r="I230" s="219"/>
      <c r="J230" s="220">
        <f>ROUND(I230*H230,2)</f>
        <v>0</v>
      </c>
      <c r="K230" s="216" t="s">
        <v>168</v>
      </c>
      <c r="L230" s="46"/>
      <c r="M230" s="221" t="s">
        <v>19</v>
      </c>
      <c r="N230" s="222" t="s">
        <v>48</v>
      </c>
      <c r="O230" s="86"/>
      <c r="P230" s="223">
        <f>O230*H230</f>
        <v>0</v>
      </c>
      <c r="Q230" s="223">
        <v>0</v>
      </c>
      <c r="R230" s="223">
        <f>Q230*H230</f>
        <v>0</v>
      </c>
      <c r="S230" s="223">
        <v>0.070000000000000007</v>
      </c>
      <c r="T230" s="224">
        <f>S230*H230</f>
        <v>6.7749500000000005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5" t="s">
        <v>169</v>
      </c>
      <c r="AT230" s="225" t="s">
        <v>164</v>
      </c>
      <c r="AU230" s="225" t="s">
        <v>85</v>
      </c>
      <c r="AY230" s="19" t="s">
        <v>161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9" t="s">
        <v>81</v>
      </c>
      <c r="BK230" s="226">
        <f>ROUND(I230*H230,2)</f>
        <v>0</v>
      </c>
      <c r="BL230" s="19" t="s">
        <v>169</v>
      </c>
      <c r="BM230" s="225" t="s">
        <v>325</v>
      </c>
    </row>
    <row r="231" s="2" customFormat="1">
      <c r="A231" s="40"/>
      <c r="B231" s="41"/>
      <c r="C231" s="42"/>
      <c r="D231" s="227" t="s">
        <v>171</v>
      </c>
      <c r="E231" s="42"/>
      <c r="F231" s="228" t="s">
        <v>326</v>
      </c>
      <c r="G231" s="42"/>
      <c r="H231" s="42"/>
      <c r="I231" s="229"/>
      <c r="J231" s="42"/>
      <c r="K231" s="42"/>
      <c r="L231" s="46"/>
      <c r="M231" s="230"/>
      <c r="N231" s="231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171</v>
      </c>
      <c r="AU231" s="19" t="s">
        <v>85</v>
      </c>
    </row>
    <row r="232" s="14" customFormat="1">
      <c r="A232" s="14"/>
      <c r="B232" s="244"/>
      <c r="C232" s="245"/>
      <c r="D232" s="234" t="s">
        <v>173</v>
      </c>
      <c r="E232" s="246" t="s">
        <v>19</v>
      </c>
      <c r="F232" s="247" t="s">
        <v>327</v>
      </c>
      <c r="G232" s="245"/>
      <c r="H232" s="246" t="s">
        <v>19</v>
      </c>
      <c r="I232" s="248"/>
      <c r="J232" s="245"/>
      <c r="K232" s="245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173</v>
      </c>
      <c r="AU232" s="253" t="s">
        <v>85</v>
      </c>
      <c r="AV232" s="14" t="s">
        <v>81</v>
      </c>
      <c r="AW232" s="14" t="s">
        <v>37</v>
      </c>
      <c r="AX232" s="14" t="s">
        <v>77</v>
      </c>
      <c r="AY232" s="253" t="s">
        <v>161</v>
      </c>
    </row>
    <row r="233" s="13" customFormat="1">
      <c r="A233" s="13"/>
      <c r="B233" s="232"/>
      <c r="C233" s="233"/>
      <c r="D233" s="234" t="s">
        <v>173</v>
      </c>
      <c r="E233" s="235" t="s">
        <v>19</v>
      </c>
      <c r="F233" s="236" t="s">
        <v>328</v>
      </c>
      <c r="G233" s="233"/>
      <c r="H233" s="237">
        <v>8.7729999999999997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173</v>
      </c>
      <c r="AU233" s="243" t="s">
        <v>85</v>
      </c>
      <c r="AV233" s="13" t="s">
        <v>85</v>
      </c>
      <c r="AW233" s="13" t="s">
        <v>37</v>
      </c>
      <c r="AX233" s="13" t="s">
        <v>77</v>
      </c>
      <c r="AY233" s="243" t="s">
        <v>161</v>
      </c>
    </row>
    <row r="234" s="14" customFormat="1">
      <c r="A234" s="14"/>
      <c r="B234" s="244"/>
      <c r="C234" s="245"/>
      <c r="D234" s="234" t="s">
        <v>173</v>
      </c>
      <c r="E234" s="246" t="s">
        <v>19</v>
      </c>
      <c r="F234" s="247" t="s">
        <v>329</v>
      </c>
      <c r="G234" s="245"/>
      <c r="H234" s="246" t="s">
        <v>19</v>
      </c>
      <c r="I234" s="248"/>
      <c r="J234" s="245"/>
      <c r="K234" s="245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173</v>
      </c>
      <c r="AU234" s="253" t="s">
        <v>85</v>
      </c>
      <c r="AV234" s="14" t="s">
        <v>81</v>
      </c>
      <c r="AW234" s="14" t="s">
        <v>37</v>
      </c>
      <c r="AX234" s="14" t="s">
        <v>77</v>
      </c>
      <c r="AY234" s="253" t="s">
        <v>161</v>
      </c>
    </row>
    <row r="235" s="13" customFormat="1">
      <c r="A235" s="13"/>
      <c r="B235" s="232"/>
      <c r="C235" s="233"/>
      <c r="D235" s="234" t="s">
        <v>173</v>
      </c>
      <c r="E235" s="235" t="s">
        <v>19</v>
      </c>
      <c r="F235" s="236" t="s">
        <v>330</v>
      </c>
      <c r="G235" s="233"/>
      <c r="H235" s="237">
        <v>29.558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173</v>
      </c>
      <c r="AU235" s="243" t="s">
        <v>85</v>
      </c>
      <c r="AV235" s="13" t="s">
        <v>85</v>
      </c>
      <c r="AW235" s="13" t="s">
        <v>37</v>
      </c>
      <c r="AX235" s="13" t="s">
        <v>77</v>
      </c>
      <c r="AY235" s="243" t="s">
        <v>161</v>
      </c>
    </row>
    <row r="236" s="14" customFormat="1">
      <c r="A236" s="14"/>
      <c r="B236" s="244"/>
      <c r="C236" s="245"/>
      <c r="D236" s="234" t="s">
        <v>173</v>
      </c>
      <c r="E236" s="246" t="s">
        <v>19</v>
      </c>
      <c r="F236" s="247" t="s">
        <v>331</v>
      </c>
      <c r="G236" s="245"/>
      <c r="H236" s="246" t="s">
        <v>19</v>
      </c>
      <c r="I236" s="248"/>
      <c r="J236" s="245"/>
      <c r="K236" s="245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173</v>
      </c>
      <c r="AU236" s="253" t="s">
        <v>85</v>
      </c>
      <c r="AV236" s="14" t="s">
        <v>81</v>
      </c>
      <c r="AW236" s="14" t="s">
        <v>37</v>
      </c>
      <c r="AX236" s="14" t="s">
        <v>77</v>
      </c>
      <c r="AY236" s="253" t="s">
        <v>161</v>
      </c>
    </row>
    <row r="237" s="13" customFormat="1">
      <c r="A237" s="13"/>
      <c r="B237" s="232"/>
      <c r="C237" s="233"/>
      <c r="D237" s="234" t="s">
        <v>173</v>
      </c>
      <c r="E237" s="235" t="s">
        <v>19</v>
      </c>
      <c r="F237" s="236" t="s">
        <v>332</v>
      </c>
      <c r="G237" s="233"/>
      <c r="H237" s="237">
        <v>23.236999999999998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173</v>
      </c>
      <c r="AU237" s="243" t="s">
        <v>85</v>
      </c>
      <c r="AV237" s="13" t="s">
        <v>85</v>
      </c>
      <c r="AW237" s="13" t="s">
        <v>37</v>
      </c>
      <c r="AX237" s="13" t="s">
        <v>77</v>
      </c>
      <c r="AY237" s="243" t="s">
        <v>161</v>
      </c>
    </row>
    <row r="238" s="14" customFormat="1">
      <c r="A238" s="14"/>
      <c r="B238" s="244"/>
      <c r="C238" s="245"/>
      <c r="D238" s="234" t="s">
        <v>173</v>
      </c>
      <c r="E238" s="246" t="s">
        <v>19</v>
      </c>
      <c r="F238" s="247" t="s">
        <v>333</v>
      </c>
      <c r="G238" s="245"/>
      <c r="H238" s="246" t="s">
        <v>19</v>
      </c>
      <c r="I238" s="248"/>
      <c r="J238" s="245"/>
      <c r="K238" s="245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173</v>
      </c>
      <c r="AU238" s="253" t="s">
        <v>85</v>
      </c>
      <c r="AV238" s="14" t="s">
        <v>81</v>
      </c>
      <c r="AW238" s="14" t="s">
        <v>37</v>
      </c>
      <c r="AX238" s="14" t="s">
        <v>77</v>
      </c>
      <c r="AY238" s="253" t="s">
        <v>161</v>
      </c>
    </row>
    <row r="239" s="13" customFormat="1">
      <c r="A239" s="13"/>
      <c r="B239" s="232"/>
      <c r="C239" s="233"/>
      <c r="D239" s="234" t="s">
        <v>173</v>
      </c>
      <c r="E239" s="235" t="s">
        <v>19</v>
      </c>
      <c r="F239" s="236" t="s">
        <v>334</v>
      </c>
      <c r="G239" s="233"/>
      <c r="H239" s="237">
        <v>35.216999999999999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173</v>
      </c>
      <c r="AU239" s="243" t="s">
        <v>85</v>
      </c>
      <c r="AV239" s="13" t="s">
        <v>85</v>
      </c>
      <c r="AW239" s="13" t="s">
        <v>37</v>
      </c>
      <c r="AX239" s="13" t="s">
        <v>77</v>
      </c>
      <c r="AY239" s="243" t="s">
        <v>161</v>
      </c>
    </row>
    <row r="240" s="15" customFormat="1">
      <c r="A240" s="15"/>
      <c r="B240" s="265"/>
      <c r="C240" s="266"/>
      <c r="D240" s="234" t="s">
        <v>173</v>
      </c>
      <c r="E240" s="267" t="s">
        <v>19</v>
      </c>
      <c r="F240" s="268" t="s">
        <v>210</v>
      </c>
      <c r="G240" s="266"/>
      <c r="H240" s="269">
        <v>96.784999999999997</v>
      </c>
      <c r="I240" s="270"/>
      <c r="J240" s="266"/>
      <c r="K240" s="266"/>
      <c r="L240" s="271"/>
      <c r="M240" s="272"/>
      <c r="N240" s="273"/>
      <c r="O240" s="273"/>
      <c r="P240" s="273"/>
      <c r="Q240" s="273"/>
      <c r="R240" s="273"/>
      <c r="S240" s="273"/>
      <c r="T240" s="274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5" t="s">
        <v>173</v>
      </c>
      <c r="AU240" s="275" t="s">
        <v>85</v>
      </c>
      <c r="AV240" s="15" t="s">
        <v>169</v>
      </c>
      <c r="AW240" s="15" t="s">
        <v>37</v>
      </c>
      <c r="AX240" s="15" t="s">
        <v>81</v>
      </c>
      <c r="AY240" s="275" t="s">
        <v>161</v>
      </c>
    </row>
    <row r="241" s="2" customFormat="1" ht="24.15" customHeight="1">
      <c r="A241" s="40"/>
      <c r="B241" s="41"/>
      <c r="C241" s="214" t="s">
        <v>335</v>
      </c>
      <c r="D241" s="214" t="s">
        <v>164</v>
      </c>
      <c r="E241" s="215" t="s">
        <v>336</v>
      </c>
      <c r="F241" s="216" t="s">
        <v>337</v>
      </c>
      <c r="G241" s="217" t="s">
        <v>167</v>
      </c>
      <c r="H241" s="218">
        <v>26.631</v>
      </c>
      <c r="I241" s="219"/>
      <c r="J241" s="220">
        <f>ROUND(I241*H241,2)</f>
        <v>0</v>
      </c>
      <c r="K241" s="216" t="s">
        <v>168</v>
      </c>
      <c r="L241" s="46"/>
      <c r="M241" s="221" t="s">
        <v>19</v>
      </c>
      <c r="N241" s="222" t="s">
        <v>48</v>
      </c>
      <c r="O241" s="86"/>
      <c r="P241" s="223">
        <f>O241*H241</f>
        <v>0</v>
      </c>
      <c r="Q241" s="223">
        <v>0</v>
      </c>
      <c r="R241" s="223">
        <f>Q241*H241</f>
        <v>0</v>
      </c>
      <c r="S241" s="223">
        <v>0.057000000000000002</v>
      </c>
      <c r="T241" s="224">
        <f>S241*H241</f>
        <v>1.5179670000000001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5" t="s">
        <v>169</v>
      </c>
      <c r="AT241" s="225" t="s">
        <v>164</v>
      </c>
      <c r="AU241" s="225" t="s">
        <v>85</v>
      </c>
      <c r="AY241" s="19" t="s">
        <v>161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9" t="s">
        <v>81</v>
      </c>
      <c r="BK241" s="226">
        <f>ROUND(I241*H241,2)</f>
        <v>0</v>
      </c>
      <c r="BL241" s="19" t="s">
        <v>169</v>
      </c>
      <c r="BM241" s="225" t="s">
        <v>338</v>
      </c>
    </row>
    <row r="242" s="2" customFormat="1">
      <c r="A242" s="40"/>
      <c r="B242" s="41"/>
      <c r="C242" s="42"/>
      <c r="D242" s="227" t="s">
        <v>171</v>
      </c>
      <c r="E242" s="42"/>
      <c r="F242" s="228" t="s">
        <v>339</v>
      </c>
      <c r="G242" s="42"/>
      <c r="H242" s="42"/>
      <c r="I242" s="229"/>
      <c r="J242" s="42"/>
      <c r="K242" s="42"/>
      <c r="L242" s="46"/>
      <c r="M242" s="230"/>
      <c r="N242" s="231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171</v>
      </c>
      <c r="AU242" s="19" t="s">
        <v>85</v>
      </c>
    </row>
    <row r="243" s="14" customFormat="1">
      <c r="A243" s="14"/>
      <c r="B243" s="244"/>
      <c r="C243" s="245"/>
      <c r="D243" s="234" t="s">
        <v>173</v>
      </c>
      <c r="E243" s="246" t="s">
        <v>19</v>
      </c>
      <c r="F243" s="247" t="s">
        <v>340</v>
      </c>
      <c r="G243" s="245"/>
      <c r="H243" s="246" t="s">
        <v>19</v>
      </c>
      <c r="I243" s="248"/>
      <c r="J243" s="245"/>
      <c r="K243" s="245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173</v>
      </c>
      <c r="AU243" s="253" t="s">
        <v>85</v>
      </c>
      <c r="AV243" s="14" t="s">
        <v>81</v>
      </c>
      <c r="AW243" s="14" t="s">
        <v>37</v>
      </c>
      <c r="AX243" s="14" t="s">
        <v>77</v>
      </c>
      <c r="AY243" s="253" t="s">
        <v>161</v>
      </c>
    </row>
    <row r="244" s="13" customFormat="1">
      <c r="A244" s="13"/>
      <c r="B244" s="232"/>
      <c r="C244" s="233"/>
      <c r="D244" s="234" t="s">
        <v>173</v>
      </c>
      <c r="E244" s="235" t="s">
        <v>19</v>
      </c>
      <c r="F244" s="236" t="s">
        <v>341</v>
      </c>
      <c r="G244" s="233"/>
      <c r="H244" s="237">
        <v>8.8800000000000008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173</v>
      </c>
      <c r="AU244" s="243" t="s">
        <v>85</v>
      </c>
      <c r="AV244" s="13" t="s">
        <v>85</v>
      </c>
      <c r="AW244" s="13" t="s">
        <v>37</v>
      </c>
      <c r="AX244" s="13" t="s">
        <v>77</v>
      </c>
      <c r="AY244" s="243" t="s">
        <v>161</v>
      </c>
    </row>
    <row r="245" s="14" customFormat="1">
      <c r="A245" s="14"/>
      <c r="B245" s="244"/>
      <c r="C245" s="245"/>
      <c r="D245" s="234" t="s">
        <v>173</v>
      </c>
      <c r="E245" s="246" t="s">
        <v>19</v>
      </c>
      <c r="F245" s="247" t="s">
        <v>342</v>
      </c>
      <c r="G245" s="245"/>
      <c r="H245" s="246" t="s">
        <v>19</v>
      </c>
      <c r="I245" s="248"/>
      <c r="J245" s="245"/>
      <c r="K245" s="245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173</v>
      </c>
      <c r="AU245" s="253" t="s">
        <v>85</v>
      </c>
      <c r="AV245" s="14" t="s">
        <v>81</v>
      </c>
      <c r="AW245" s="14" t="s">
        <v>37</v>
      </c>
      <c r="AX245" s="14" t="s">
        <v>77</v>
      </c>
      <c r="AY245" s="253" t="s">
        <v>161</v>
      </c>
    </row>
    <row r="246" s="13" customFormat="1">
      <c r="A246" s="13"/>
      <c r="B246" s="232"/>
      <c r="C246" s="233"/>
      <c r="D246" s="234" t="s">
        <v>173</v>
      </c>
      <c r="E246" s="235" t="s">
        <v>19</v>
      </c>
      <c r="F246" s="236" t="s">
        <v>341</v>
      </c>
      <c r="G246" s="233"/>
      <c r="H246" s="237">
        <v>8.8800000000000008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173</v>
      </c>
      <c r="AU246" s="243" t="s">
        <v>85</v>
      </c>
      <c r="AV246" s="13" t="s">
        <v>85</v>
      </c>
      <c r="AW246" s="13" t="s">
        <v>37</v>
      </c>
      <c r="AX246" s="13" t="s">
        <v>77</v>
      </c>
      <c r="AY246" s="243" t="s">
        <v>161</v>
      </c>
    </row>
    <row r="247" s="14" customFormat="1">
      <c r="A247" s="14"/>
      <c r="B247" s="244"/>
      <c r="C247" s="245"/>
      <c r="D247" s="234" t="s">
        <v>173</v>
      </c>
      <c r="E247" s="246" t="s">
        <v>19</v>
      </c>
      <c r="F247" s="247" t="s">
        <v>343</v>
      </c>
      <c r="G247" s="245"/>
      <c r="H247" s="246" t="s">
        <v>19</v>
      </c>
      <c r="I247" s="248"/>
      <c r="J247" s="245"/>
      <c r="K247" s="245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173</v>
      </c>
      <c r="AU247" s="253" t="s">
        <v>85</v>
      </c>
      <c r="AV247" s="14" t="s">
        <v>81</v>
      </c>
      <c r="AW247" s="14" t="s">
        <v>37</v>
      </c>
      <c r="AX247" s="14" t="s">
        <v>77</v>
      </c>
      <c r="AY247" s="253" t="s">
        <v>161</v>
      </c>
    </row>
    <row r="248" s="13" customFormat="1">
      <c r="A248" s="13"/>
      <c r="B248" s="232"/>
      <c r="C248" s="233"/>
      <c r="D248" s="234" t="s">
        <v>173</v>
      </c>
      <c r="E248" s="235" t="s">
        <v>19</v>
      </c>
      <c r="F248" s="236" t="s">
        <v>344</v>
      </c>
      <c r="G248" s="233"/>
      <c r="H248" s="237">
        <v>8.8710000000000004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173</v>
      </c>
      <c r="AU248" s="243" t="s">
        <v>85</v>
      </c>
      <c r="AV248" s="13" t="s">
        <v>85</v>
      </c>
      <c r="AW248" s="13" t="s">
        <v>37</v>
      </c>
      <c r="AX248" s="13" t="s">
        <v>77</v>
      </c>
      <c r="AY248" s="243" t="s">
        <v>161</v>
      </c>
    </row>
    <row r="249" s="15" customFormat="1">
      <c r="A249" s="15"/>
      <c r="B249" s="265"/>
      <c r="C249" s="266"/>
      <c r="D249" s="234" t="s">
        <v>173</v>
      </c>
      <c r="E249" s="267" t="s">
        <v>19</v>
      </c>
      <c r="F249" s="268" t="s">
        <v>210</v>
      </c>
      <c r="G249" s="266"/>
      <c r="H249" s="269">
        <v>26.631</v>
      </c>
      <c r="I249" s="270"/>
      <c r="J249" s="266"/>
      <c r="K249" s="266"/>
      <c r="L249" s="271"/>
      <c r="M249" s="272"/>
      <c r="N249" s="273"/>
      <c r="O249" s="273"/>
      <c r="P249" s="273"/>
      <c r="Q249" s="273"/>
      <c r="R249" s="273"/>
      <c r="S249" s="273"/>
      <c r="T249" s="274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5" t="s">
        <v>173</v>
      </c>
      <c r="AU249" s="275" t="s">
        <v>85</v>
      </c>
      <c r="AV249" s="15" t="s">
        <v>169</v>
      </c>
      <c r="AW249" s="15" t="s">
        <v>37</v>
      </c>
      <c r="AX249" s="15" t="s">
        <v>81</v>
      </c>
      <c r="AY249" s="275" t="s">
        <v>161</v>
      </c>
    </row>
    <row r="250" s="2" customFormat="1" ht="16.5" customHeight="1">
      <c r="A250" s="40"/>
      <c r="B250" s="41"/>
      <c r="C250" s="214" t="s">
        <v>345</v>
      </c>
      <c r="D250" s="214" t="s">
        <v>164</v>
      </c>
      <c r="E250" s="215" t="s">
        <v>346</v>
      </c>
      <c r="F250" s="216" t="s">
        <v>347</v>
      </c>
      <c r="G250" s="217" t="s">
        <v>225</v>
      </c>
      <c r="H250" s="218">
        <v>35.759999999999998</v>
      </c>
      <c r="I250" s="219"/>
      <c r="J250" s="220">
        <f>ROUND(I250*H250,2)</f>
        <v>0</v>
      </c>
      <c r="K250" s="216" t="s">
        <v>168</v>
      </c>
      <c r="L250" s="46"/>
      <c r="M250" s="221" t="s">
        <v>19</v>
      </c>
      <c r="N250" s="222" t="s">
        <v>48</v>
      </c>
      <c r="O250" s="86"/>
      <c r="P250" s="223">
        <f>O250*H250</f>
        <v>0</v>
      </c>
      <c r="Q250" s="223">
        <v>0</v>
      </c>
      <c r="R250" s="223">
        <f>Q250*H250</f>
        <v>0</v>
      </c>
      <c r="S250" s="223">
        <v>0.0089999999999999993</v>
      </c>
      <c r="T250" s="224">
        <f>S250*H250</f>
        <v>0.32183999999999996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5" t="s">
        <v>169</v>
      </c>
      <c r="AT250" s="225" t="s">
        <v>164</v>
      </c>
      <c r="AU250" s="225" t="s">
        <v>85</v>
      </c>
      <c r="AY250" s="19" t="s">
        <v>161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9" t="s">
        <v>81</v>
      </c>
      <c r="BK250" s="226">
        <f>ROUND(I250*H250,2)</f>
        <v>0</v>
      </c>
      <c r="BL250" s="19" t="s">
        <v>169</v>
      </c>
      <c r="BM250" s="225" t="s">
        <v>348</v>
      </c>
    </row>
    <row r="251" s="2" customFormat="1">
      <c r="A251" s="40"/>
      <c r="B251" s="41"/>
      <c r="C251" s="42"/>
      <c r="D251" s="227" t="s">
        <v>171</v>
      </c>
      <c r="E251" s="42"/>
      <c r="F251" s="228" t="s">
        <v>349</v>
      </c>
      <c r="G251" s="42"/>
      <c r="H251" s="42"/>
      <c r="I251" s="229"/>
      <c r="J251" s="42"/>
      <c r="K251" s="42"/>
      <c r="L251" s="46"/>
      <c r="M251" s="230"/>
      <c r="N251" s="231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171</v>
      </c>
      <c r="AU251" s="19" t="s">
        <v>85</v>
      </c>
    </row>
    <row r="252" s="14" customFormat="1">
      <c r="A252" s="14"/>
      <c r="B252" s="244"/>
      <c r="C252" s="245"/>
      <c r="D252" s="234" t="s">
        <v>173</v>
      </c>
      <c r="E252" s="246" t="s">
        <v>19</v>
      </c>
      <c r="F252" s="247" t="s">
        <v>350</v>
      </c>
      <c r="G252" s="245"/>
      <c r="H252" s="246" t="s">
        <v>19</v>
      </c>
      <c r="I252" s="248"/>
      <c r="J252" s="245"/>
      <c r="K252" s="245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173</v>
      </c>
      <c r="AU252" s="253" t="s">
        <v>85</v>
      </c>
      <c r="AV252" s="14" t="s">
        <v>81</v>
      </c>
      <c r="AW252" s="14" t="s">
        <v>37</v>
      </c>
      <c r="AX252" s="14" t="s">
        <v>77</v>
      </c>
      <c r="AY252" s="253" t="s">
        <v>161</v>
      </c>
    </row>
    <row r="253" s="13" customFormat="1">
      <c r="A253" s="13"/>
      <c r="B253" s="232"/>
      <c r="C253" s="233"/>
      <c r="D253" s="234" t="s">
        <v>173</v>
      </c>
      <c r="E253" s="235" t="s">
        <v>19</v>
      </c>
      <c r="F253" s="236" t="s">
        <v>351</v>
      </c>
      <c r="G253" s="233"/>
      <c r="H253" s="237">
        <v>11.922000000000001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173</v>
      </c>
      <c r="AU253" s="243" t="s">
        <v>85</v>
      </c>
      <c r="AV253" s="13" t="s">
        <v>85</v>
      </c>
      <c r="AW253" s="13" t="s">
        <v>37</v>
      </c>
      <c r="AX253" s="13" t="s">
        <v>77</v>
      </c>
      <c r="AY253" s="243" t="s">
        <v>161</v>
      </c>
    </row>
    <row r="254" s="13" customFormat="1">
      <c r="A254" s="13"/>
      <c r="B254" s="232"/>
      <c r="C254" s="233"/>
      <c r="D254" s="234" t="s">
        <v>173</v>
      </c>
      <c r="E254" s="235" t="s">
        <v>19</v>
      </c>
      <c r="F254" s="236" t="s">
        <v>351</v>
      </c>
      <c r="G254" s="233"/>
      <c r="H254" s="237">
        <v>11.922000000000001</v>
      </c>
      <c r="I254" s="238"/>
      <c r="J254" s="233"/>
      <c r="K254" s="233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173</v>
      </c>
      <c r="AU254" s="243" t="s">
        <v>85</v>
      </c>
      <c r="AV254" s="13" t="s">
        <v>85</v>
      </c>
      <c r="AW254" s="13" t="s">
        <v>37</v>
      </c>
      <c r="AX254" s="13" t="s">
        <v>77</v>
      </c>
      <c r="AY254" s="243" t="s">
        <v>161</v>
      </c>
    </row>
    <row r="255" s="13" customFormat="1">
      <c r="A255" s="13"/>
      <c r="B255" s="232"/>
      <c r="C255" s="233"/>
      <c r="D255" s="234" t="s">
        <v>173</v>
      </c>
      <c r="E255" s="235" t="s">
        <v>19</v>
      </c>
      <c r="F255" s="236" t="s">
        <v>352</v>
      </c>
      <c r="G255" s="233"/>
      <c r="H255" s="237">
        <v>11.916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173</v>
      </c>
      <c r="AU255" s="243" t="s">
        <v>85</v>
      </c>
      <c r="AV255" s="13" t="s">
        <v>85</v>
      </c>
      <c r="AW255" s="13" t="s">
        <v>37</v>
      </c>
      <c r="AX255" s="13" t="s">
        <v>77</v>
      </c>
      <c r="AY255" s="243" t="s">
        <v>161</v>
      </c>
    </row>
    <row r="256" s="16" customFormat="1">
      <c r="A256" s="16"/>
      <c r="B256" s="276"/>
      <c r="C256" s="277"/>
      <c r="D256" s="234" t="s">
        <v>173</v>
      </c>
      <c r="E256" s="278" t="s">
        <v>19</v>
      </c>
      <c r="F256" s="279" t="s">
        <v>353</v>
      </c>
      <c r="G256" s="277"/>
      <c r="H256" s="280">
        <v>35.759999999999998</v>
      </c>
      <c r="I256" s="281"/>
      <c r="J256" s="277"/>
      <c r="K256" s="277"/>
      <c r="L256" s="282"/>
      <c r="M256" s="283"/>
      <c r="N256" s="284"/>
      <c r="O256" s="284"/>
      <c r="P256" s="284"/>
      <c r="Q256" s="284"/>
      <c r="R256" s="284"/>
      <c r="S256" s="284"/>
      <c r="T256" s="285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T256" s="286" t="s">
        <v>173</v>
      </c>
      <c r="AU256" s="286" t="s">
        <v>85</v>
      </c>
      <c r="AV256" s="16" t="s">
        <v>162</v>
      </c>
      <c r="AW256" s="16" t="s">
        <v>37</v>
      </c>
      <c r="AX256" s="16" t="s">
        <v>81</v>
      </c>
      <c r="AY256" s="286" t="s">
        <v>161</v>
      </c>
    </row>
    <row r="257" s="2" customFormat="1" ht="16.5" customHeight="1">
      <c r="A257" s="40"/>
      <c r="B257" s="41"/>
      <c r="C257" s="214" t="s">
        <v>354</v>
      </c>
      <c r="D257" s="214" t="s">
        <v>164</v>
      </c>
      <c r="E257" s="215" t="s">
        <v>346</v>
      </c>
      <c r="F257" s="216" t="s">
        <v>347</v>
      </c>
      <c r="G257" s="217" t="s">
        <v>225</v>
      </c>
      <c r="H257" s="218">
        <v>105.151</v>
      </c>
      <c r="I257" s="219"/>
      <c r="J257" s="220">
        <f>ROUND(I257*H257,2)</f>
        <v>0</v>
      </c>
      <c r="K257" s="216" t="s">
        <v>168</v>
      </c>
      <c r="L257" s="46"/>
      <c r="M257" s="221" t="s">
        <v>19</v>
      </c>
      <c r="N257" s="222" t="s">
        <v>48</v>
      </c>
      <c r="O257" s="86"/>
      <c r="P257" s="223">
        <f>O257*H257</f>
        <v>0</v>
      </c>
      <c r="Q257" s="223">
        <v>0</v>
      </c>
      <c r="R257" s="223">
        <f>Q257*H257</f>
        <v>0</v>
      </c>
      <c r="S257" s="223">
        <v>0.0089999999999999993</v>
      </c>
      <c r="T257" s="224">
        <f>S257*H257</f>
        <v>0.94635899999999984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5" t="s">
        <v>169</v>
      </c>
      <c r="AT257" s="225" t="s">
        <v>164</v>
      </c>
      <c r="AU257" s="225" t="s">
        <v>85</v>
      </c>
      <c r="AY257" s="19" t="s">
        <v>161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9" t="s">
        <v>81</v>
      </c>
      <c r="BK257" s="226">
        <f>ROUND(I257*H257,2)</f>
        <v>0</v>
      </c>
      <c r="BL257" s="19" t="s">
        <v>169</v>
      </c>
      <c r="BM257" s="225" t="s">
        <v>355</v>
      </c>
    </row>
    <row r="258" s="2" customFormat="1">
      <c r="A258" s="40"/>
      <c r="B258" s="41"/>
      <c r="C258" s="42"/>
      <c r="D258" s="227" t="s">
        <v>171</v>
      </c>
      <c r="E258" s="42"/>
      <c r="F258" s="228" t="s">
        <v>349</v>
      </c>
      <c r="G258" s="42"/>
      <c r="H258" s="42"/>
      <c r="I258" s="229"/>
      <c r="J258" s="42"/>
      <c r="K258" s="42"/>
      <c r="L258" s="46"/>
      <c r="M258" s="230"/>
      <c r="N258" s="231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171</v>
      </c>
      <c r="AU258" s="19" t="s">
        <v>85</v>
      </c>
    </row>
    <row r="259" s="14" customFormat="1">
      <c r="A259" s="14"/>
      <c r="B259" s="244"/>
      <c r="C259" s="245"/>
      <c r="D259" s="234" t="s">
        <v>173</v>
      </c>
      <c r="E259" s="246" t="s">
        <v>19</v>
      </c>
      <c r="F259" s="247" t="s">
        <v>356</v>
      </c>
      <c r="G259" s="245"/>
      <c r="H259" s="246" t="s">
        <v>19</v>
      </c>
      <c r="I259" s="248"/>
      <c r="J259" s="245"/>
      <c r="K259" s="245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173</v>
      </c>
      <c r="AU259" s="253" t="s">
        <v>85</v>
      </c>
      <c r="AV259" s="14" t="s">
        <v>81</v>
      </c>
      <c r="AW259" s="14" t="s">
        <v>37</v>
      </c>
      <c r="AX259" s="14" t="s">
        <v>77</v>
      </c>
      <c r="AY259" s="253" t="s">
        <v>161</v>
      </c>
    </row>
    <row r="260" s="13" customFormat="1">
      <c r="A260" s="13"/>
      <c r="B260" s="232"/>
      <c r="C260" s="233"/>
      <c r="D260" s="234" t="s">
        <v>173</v>
      </c>
      <c r="E260" s="235" t="s">
        <v>19</v>
      </c>
      <c r="F260" s="236" t="s">
        <v>357</v>
      </c>
      <c r="G260" s="233"/>
      <c r="H260" s="237">
        <v>133.30000000000001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173</v>
      </c>
      <c r="AU260" s="243" t="s">
        <v>85</v>
      </c>
      <c r="AV260" s="13" t="s">
        <v>85</v>
      </c>
      <c r="AW260" s="13" t="s">
        <v>37</v>
      </c>
      <c r="AX260" s="13" t="s">
        <v>77</v>
      </c>
      <c r="AY260" s="243" t="s">
        <v>161</v>
      </c>
    </row>
    <row r="261" s="14" customFormat="1">
      <c r="A261" s="14"/>
      <c r="B261" s="244"/>
      <c r="C261" s="245"/>
      <c r="D261" s="234" t="s">
        <v>173</v>
      </c>
      <c r="E261" s="246" t="s">
        <v>19</v>
      </c>
      <c r="F261" s="247" t="s">
        <v>358</v>
      </c>
      <c r="G261" s="245"/>
      <c r="H261" s="246" t="s">
        <v>19</v>
      </c>
      <c r="I261" s="248"/>
      <c r="J261" s="245"/>
      <c r="K261" s="245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173</v>
      </c>
      <c r="AU261" s="253" t="s">
        <v>85</v>
      </c>
      <c r="AV261" s="14" t="s">
        <v>81</v>
      </c>
      <c r="AW261" s="14" t="s">
        <v>37</v>
      </c>
      <c r="AX261" s="14" t="s">
        <v>77</v>
      </c>
      <c r="AY261" s="253" t="s">
        <v>161</v>
      </c>
    </row>
    <row r="262" s="13" customFormat="1">
      <c r="A262" s="13"/>
      <c r="B262" s="232"/>
      <c r="C262" s="233"/>
      <c r="D262" s="234" t="s">
        <v>173</v>
      </c>
      <c r="E262" s="235" t="s">
        <v>19</v>
      </c>
      <c r="F262" s="236" t="s">
        <v>359</v>
      </c>
      <c r="G262" s="233"/>
      <c r="H262" s="237">
        <v>-5.5700000000000003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173</v>
      </c>
      <c r="AU262" s="243" t="s">
        <v>85</v>
      </c>
      <c r="AV262" s="13" t="s">
        <v>85</v>
      </c>
      <c r="AW262" s="13" t="s">
        <v>37</v>
      </c>
      <c r="AX262" s="13" t="s">
        <v>77</v>
      </c>
      <c r="AY262" s="243" t="s">
        <v>161</v>
      </c>
    </row>
    <row r="263" s="13" customFormat="1">
      <c r="A263" s="13"/>
      <c r="B263" s="232"/>
      <c r="C263" s="233"/>
      <c r="D263" s="234" t="s">
        <v>173</v>
      </c>
      <c r="E263" s="235" t="s">
        <v>19</v>
      </c>
      <c r="F263" s="236" t="s">
        <v>360</v>
      </c>
      <c r="G263" s="233"/>
      <c r="H263" s="237">
        <v>-5.7800000000000002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173</v>
      </c>
      <c r="AU263" s="243" t="s">
        <v>85</v>
      </c>
      <c r="AV263" s="13" t="s">
        <v>85</v>
      </c>
      <c r="AW263" s="13" t="s">
        <v>37</v>
      </c>
      <c r="AX263" s="13" t="s">
        <v>77</v>
      </c>
      <c r="AY263" s="243" t="s">
        <v>161</v>
      </c>
    </row>
    <row r="264" s="13" customFormat="1">
      <c r="A264" s="13"/>
      <c r="B264" s="232"/>
      <c r="C264" s="233"/>
      <c r="D264" s="234" t="s">
        <v>173</v>
      </c>
      <c r="E264" s="235" t="s">
        <v>19</v>
      </c>
      <c r="F264" s="236" t="s">
        <v>361</v>
      </c>
      <c r="G264" s="233"/>
      <c r="H264" s="237">
        <v>-3.0800000000000001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173</v>
      </c>
      <c r="AU264" s="243" t="s">
        <v>85</v>
      </c>
      <c r="AV264" s="13" t="s">
        <v>85</v>
      </c>
      <c r="AW264" s="13" t="s">
        <v>37</v>
      </c>
      <c r="AX264" s="13" t="s">
        <v>77</v>
      </c>
      <c r="AY264" s="243" t="s">
        <v>161</v>
      </c>
    </row>
    <row r="265" s="13" customFormat="1">
      <c r="A265" s="13"/>
      <c r="B265" s="232"/>
      <c r="C265" s="233"/>
      <c r="D265" s="234" t="s">
        <v>173</v>
      </c>
      <c r="E265" s="235" t="s">
        <v>19</v>
      </c>
      <c r="F265" s="236" t="s">
        <v>362</v>
      </c>
      <c r="G265" s="233"/>
      <c r="H265" s="237">
        <v>-7.4909999999999997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173</v>
      </c>
      <c r="AU265" s="243" t="s">
        <v>85</v>
      </c>
      <c r="AV265" s="13" t="s">
        <v>85</v>
      </c>
      <c r="AW265" s="13" t="s">
        <v>37</v>
      </c>
      <c r="AX265" s="13" t="s">
        <v>77</v>
      </c>
      <c r="AY265" s="243" t="s">
        <v>161</v>
      </c>
    </row>
    <row r="266" s="13" customFormat="1">
      <c r="A266" s="13"/>
      <c r="B266" s="232"/>
      <c r="C266" s="233"/>
      <c r="D266" s="234" t="s">
        <v>173</v>
      </c>
      <c r="E266" s="235" t="s">
        <v>19</v>
      </c>
      <c r="F266" s="236" t="s">
        <v>363</v>
      </c>
      <c r="G266" s="233"/>
      <c r="H266" s="237">
        <v>-2.8300000000000001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173</v>
      </c>
      <c r="AU266" s="243" t="s">
        <v>85</v>
      </c>
      <c r="AV266" s="13" t="s">
        <v>85</v>
      </c>
      <c r="AW266" s="13" t="s">
        <v>37</v>
      </c>
      <c r="AX266" s="13" t="s">
        <v>77</v>
      </c>
      <c r="AY266" s="243" t="s">
        <v>161</v>
      </c>
    </row>
    <row r="267" s="13" customFormat="1">
      <c r="A267" s="13"/>
      <c r="B267" s="232"/>
      <c r="C267" s="233"/>
      <c r="D267" s="234" t="s">
        <v>173</v>
      </c>
      <c r="E267" s="235" t="s">
        <v>19</v>
      </c>
      <c r="F267" s="236" t="s">
        <v>364</v>
      </c>
      <c r="G267" s="233"/>
      <c r="H267" s="237">
        <v>-3.3980000000000001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173</v>
      </c>
      <c r="AU267" s="243" t="s">
        <v>85</v>
      </c>
      <c r="AV267" s="13" t="s">
        <v>85</v>
      </c>
      <c r="AW267" s="13" t="s">
        <v>37</v>
      </c>
      <c r="AX267" s="13" t="s">
        <v>77</v>
      </c>
      <c r="AY267" s="243" t="s">
        <v>161</v>
      </c>
    </row>
    <row r="268" s="15" customFormat="1">
      <c r="A268" s="15"/>
      <c r="B268" s="265"/>
      <c r="C268" s="266"/>
      <c r="D268" s="234" t="s">
        <v>173</v>
      </c>
      <c r="E268" s="267" t="s">
        <v>19</v>
      </c>
      <c r="F268" s="268" t="s">
        <v>210</v>
      </c>
      <c r="G268" s="266"/>
      <c r="H268" s="269">
        <v>105.151</v>
      </c>
      <c r="I268" s="270"/>
      <c r="J268" s="266"/>
      <c r="K268" s="266"/>
      <c r="L268" s="271"/>
      <c r="M268" s="272"/>
      <c r="N268" s="273"/>
      <c r="O268" s="273"/>
      <c r="P268" s="273"/>
      <c r="Q268" s="273"/>
      <c r="R268" s="273"/>
      <c r="S268" s="273"/>
      <c r="T268" s="274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5" t="s">
        <v>173</v>
      </c>
      <c r="AU268" s="275" t="s">
        <v>85</v>
      </c>
      <c r="AV268" s="15" t="s">
        <v>169</v>
      </c>
      <c r="AW268" s="15" t="s">
        <v>37</v>
      </c>
      <c r="AX268" s="15" t="s">
        <v>81</v>
      </c>
      <c r="AY268" s="275" t="s">
        <v>161</v>
      </c>
    </row>
    <row r="269" s="2" customFormat="1" ht="24.15" customHeight="1">
      <c r="A269" s="40"/>
      <c r="B269" s="41"/>
      <c r="C269" s="214" t="s">
        <v>365</v>
      </c>
      <c r="D269" s="214" t="s">
        <v>164</v>
      </c>
      <c r="E269" s="215" t="s">
        <v>366</v>
      </c>
      <c r="F269" s="216" t="s">
        <v>367</v>
      </c>
      <c r="G269" s="217" t="s">
        <v>167</v>
      </c>
      <c r="H269" s="218">
        <v>53.759999999999998</v>
      </c>
      <c r="I269" s="219"/>
      <c r="J269" s="220">
        <f>ROUND(I269*H269,2)</f>
        <v>0</v>
      </c>
      <c r="K269" s="216" t="s">
        <v>168</v>
      </c>
      <c r="L269" s="46"/>
      <c r="M269" s="221" t="s">
        <v>19</v>
      </c>
      <c r="N269" s="222" t="s">
        <v>48</v>
      </c>
      <c r="O269" s="86"/>
      <c r="P269" s="223">
        <f>O269*H269</f>
        <v>0</v>
      </c>
      <c r="Q269" s="223">
        <v>0</v>
      </c>
      <c r="R269" s="223">
        <f>Q269*H269</f>
        <v>0</v>
      </c>
      <c r="S269" s="223">
        <v>0.031</v>
      </c>
      <c r="T269" s="224">
        <f>S269*H269</f>
        <v>1.6665599999999998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5" t="s">
        <v>169</v>
      </c>
      <c r="AT269" s="225" t="s">
        <v>164</v>
      </c>
      <c r="AU269" s="225" t="s">
        <v>85</v>
      </c>
      <c r="AY269" s="19" t="s">
        <v>161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9" t="s">
        <v>81</v>
      </c>
      <c r="BK269" s="226">
        <f>ROUND(I269*H269,2)</f>
        <v>0</v>
      </c>
      <c r="BL269" s="19" t="s">
        <v>169</v>
      </c>
      <c r="BM269" s="225" t="s">
        <v>368</v>
      </c>
    </row>
    <row r="270" s="2" customFormat="1">
      <c r="A270" s="40"/>
      <c r="B270" s="41"/>
      <c r="C270" s="42"/>
      <c r="D270" s="227" t="s">
        <v>171</v>
      </c>
      <c r="E270" s="42"/>
      <c r="F270" s="228" t="s">
        <v>369</v>
      </c>
      <c r="G270" s="42"/>
      <c r="H270" s="42"/>
      <c r="I270" s="229"/>
      <c r="J270" s="42"/>
      <c r="K270" s="42"/>
      <c r="L270" s="46"/>
      <c r="M270" s="230"/>
      <c r="N270" s="231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171</v>
      </c>
      <c r="AU270" s="19" t="s">
        <v>85</v>
      </c>
    </row>
    <row r="271" s="14" customFormat="1">
      <c r="A271" s="14"/>
      <c r="B271" s="244"/>
      <c r="C271" s="245"/>
      <c r="D271" s="234" t="s">
        <v>173</v>
      </c>
      <c r="E271" s="246" t="s">
        <v>19</v>
      </c>
      <c r="F271" s="247" t="s">
        <v>370</v>
      </c>
      <c r="G271" s="245"/>
      <c r="H271" s="246" t="s">
        <v>19</v>
      </c>
      <c r="I271" s="248"/>
      <c r="J271" s="245"/>
      <c r="K271" s="245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173</v>
      </c>
      <c r="AU271" s="253" t="s">
        <v>85</v>
      </c>
      <c r="AV271" s="14" t="s">
        <v>81</v>
      </c>
      <c r="AW271" s="14" t="s">
        <v>37</v>
      </c>
      <c r="AX271" s="14" t="s">
        <v>77</v>
      </c>
      <c r="AY271" s="253" t="s">
        <v>161</v>
      </c>
    </row>
    <row r="272" s="13" customFormat="1">
      <c r="A272" s="13"/>
      <c r="B272" s="232"/>
      <c r="C272" s="233"/>
      <c r="D272" s="234" t="s">
        <v>173</v>
      </c>
      <c r="E272" s="235" t="s">
        <v>19</v>
      </c>
      <c r="F272" s="236" t="s">
        <v>371</v>
      </c>
      <c r="G272" s="233"/>
      <c r="H272" s="237">
        <v>53.759999999999998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173</v>
      </c>
      <c r="AU272" s="243" t="s">
        <v>85</v>
      </c>
      <c r="AV272" s="13" t="s">
        <v>85</v>
      </c>
      <c r="AW272" s="13" t="s">
        <v>37</v>
      </c>
      <c r="AX272" s="13" t="s">
        <v>81</v>
      </c>
      <c r="AY272" s="243" t="s">
        <v>161</v>
      </c>
    </row>
    <row r="273" s="2" customFormat="1" ht="24.15" customHeight="1">
      <c r="A273" s="40"/>
      <c r="B273" s="41"/>
      <c r="C273" s="214" t="s">
        <v>372</v>
      </c>
      <c r="D273" s="214" t="s">
        <v>164</v>
      </c>
      <c r="E273" s="215" t="s">
        <v>373</v>
      </c>
      <c r="F273" s="216" t="s">
        <v>374</v>
      </c>
      <c r="G273" s="217" t="s">
        <v>167</v>
      </c>
      <c r="H273" s="218">
        <v>56.799999999999997</v>
      </c>
      <c r="I273" s="219"/>
      <c r="J273" s="220">
        <f>ROUND(I273*H273,2)</f>
        <v>0</v>
      </c>
      <c r="K273" s="216" t="s">
        <v>168</v>
      </c>
      <c r="L273" s="46"/>
      <c r="M273" s="221" t="s">
        <v>19</v>
      </c>
      <c r="N273" s="222" t="s">
        <v>48</v>
      </c>
      <c r="O273" s="86"/>
      <c r="P273" s="223">
        <f>O273*H273</f>
        <v>0</v>
      </c>
      <c r="Q273" s="223">
        <v>0</v>
      </c>
      <c r="R273" s="223">
        <f>Q273*H273</f>
        <v>0</v>
      </c>
      <c r="S273" s="223">
        <v>0.023</v>
      </c>
      <c r="T273" s="224">
        <f>S273*H273</f>
        <v>1.3064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5" t="s">
        <v>169</v>
      </c>
      <c r="AT273" s="225" t="s">
        <v>164</v>
      </c>
      <c r="AU273" s="225" t="s">
        <v>85</v>
      </c>
      <c r="AY273" s="19" t="s">
        <v>161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9" t="s">
        <v>81</v>
      </c>
      <c r="BK273" s="226">
        <f>ROUND(I273*H273,2)</f>
        <v>0</v>
      </c>
      <c r="BL273" s="19" t="s">
        <v>169</v>
      </c>
      <c r="BM273" s="225" t="s">
        <v>375</v>
      </c>
    </row>
    <row r="274" s="2" customFormat="1">
      <c r="A274" s="40"/>
      <c r="B274" s="41"/>
      <c r="C274" s="42"/>
      <c r="D274" s="227" t="s">
        <v>171</v>
      </c>
      <c r="E274" s="42"/>
      <c r="F274" s="228" t="s">
        <v>376</v>
      </c>
      <c r="G274" s="42"/>
      <c r="H274" s="42"/>
      <c r="I274" s="229"/>
      <c r="J274" s="42"/>
      <c r="K274" s="42"/>
      <c r="L274" s="46"/>
      <c r="M274" s="230"/>
      <c r="N274" s="231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171</v>
      </c>
      <c r="AU274" s="19" t="s">
        <v>85</v>
      </c>
    </row>
    <row r="275" s="14" customFormat="1">
      <c r="A275" s="14"/>
      <c r="B275" s="244"/>
      <c r="C275" s="245"/>
      <c r="D275" s="234" t="s">
        <v>173</v>
      </c>
      <c r="E275" s="246" t="s">
        <v>19</v>
      </c>
      <c r="F275" s="247" t="s">
        <v>370</v>
      </c>
      <c r="G275" s="245"/>
      <c r="H275" s="246" t="s">
        <v>19</v>
      </c>
      <c r="I275" s="248"/>
      <c r="J275" s="245"/>
      <c r="K275" s="245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173</v>
      </c>
      <c r="AU275" s="253" t="s">
        <v>85</v>
      </c>
      <c r="AV275" s="14" t="s">
        <v>81</v>
      </c>
      <c r="AW275" s="14" t="s">
        <v>37</v>
      </c>
      <c r="AX275" s="14" t="s">
        <v>77</v>
      </c>
      <c r="AY275" s="253" t="s">
        <v>161</v>
      </c>
    </row>
    <row r="276" s="13" customFormat="1">
      <c r="A276" s="13"/>
      <c r="B276" s="232"/>
      <c r="C276" s="233"/>
      <c r="D276" s="234" t="s">
        <v>173</v>
      </c>
      <c r="E276" s="235" t="s">
        <v>19</v>
      </c>
      <c r="F276" s="236" t="s">
        <v>377</v>
      </c>
      <c r="G276" s="233"/>
      <c r="H276" s="237">
        <v>56.799999999999997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173</v>
      </c>
      <c r="AU276" s="243" t="s">
        <v>85</v>
      </c>
      <c r="AV276" s="13" t="s">
        <v>85</v>
      </c>
      <c r="AW276" s="13" t="s">
        <v>37</v>
      </c>
      <c r="AX276" s="13" t="s">
        <v>81</v>
      </c>
      <c r="AY276" s="243" t="s">
        <v>161</v>
      </c>
    </row>
    <row r="277" s="2" customFormat="1" ht="24.15" customHeight="1">
      <c r="A277" s="40"/>
      <c r="B277" s="41"/>
      <c r="C277" s="214" t="s">
        <v>378</v>
      </c>
      <c r="D277" s="214" t="s">
        <v>164</v>
      </c>
      <c r="E277" s="215" t="s">
        <v>379</v>
      </c>
      <c r="F277" s="216" t="s">
        <v>380</v>
      </c>
      <c r="G277" s="217" t="s">
        <v>167</v>
      </c>
      <c r="H277" s="218">
        <v>22</v>
      </c>
      <c r="I277" s="219"/>
      <c r="J277" s="220">
        <f>ROUND(I277*H277,2)</f>
        <v>0</v>
      </c>
      <c r="K277" s="216" t="s">
        <v>168</v>
      </c>
      <c r="L277" s="46"/>
      <c r="M277" s="221" t="s">
        <v>19</v>
      </c>
      <c r="N277" s="222" t="s">
        <v>48</v>
      </c>
      <c r="O277" s="86"/>
      <c r="P277" s="223">
        <f>O277*H277</f>
        <v>0</v>
      </c>
      <c r="Q277" s="223">
        <v>0</v>
      </c>
      <c r="R277" s="223">
        <f>Q277*H277</f>
        <v>0</v>
      </c>
      <c r="S277" s="223">
        <v>0.075999999999999998</v>
      </c>
      <c r="T277" s="224">
        <f>S277*H277</f>
        <v>1.6719999999999999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5" t="s">
        <v>169</v>
      </c>
      <c r="AT277" s="225" t="s">
        <v>164</v>
      </c>
      <c r="AU277" s="225" t="s">
        <v>85</v>
      </c>
      <c r="AY277" s="19" t="s">
        <v>161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9" t="s">
        <v>81</v>
      </c>
      <c r="BK277" s="226">
        <f>ROUND(I277*H277,2)</f>
        <v>0</v>
      </c>
      <c r="BL277" s="19" t="s">
        <v>169</v>
      </c>
      <c r="BM277" s="225" t="s">
        <v>381</v>
      </c>
    </row>
    <row r="278" s="2" customFormat="1">
      <c r="A278" s="40"/>
      <c r="B278" s="41"/>
      <c r="C278" s="42"/>
      <c r="D278" s="227" t="s">
        <v>171</v>
      </c>
      <c r="E278" s="42"/>
      <c r="F278" s="228" t="s">
        <v>382</v>
      </c>
      <c r="G278" s="42"/>
      <c r="H278" s="42"/>
      <c r="I278" s="229"/>
      <c r="J278" s="42"/>
      <c r="K278" s="42"/>
      <c r="L278" s="46"/>
      <c r="M278" s="230"/>
      <c r="N278" s="231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171</v>
      </c>
      <c r="AU278" s="19" t="s">
        <v>85</v>
      </c>
    </row>
    <row r="279" s="14" customFormat="1">
      <c r="A279" s="14"/>
      <c r="B279" s="244"/>
      <c r="C279" s="245"/>
      <c r="D279" s="234" t="s">
        <v>173</v>
      </c>
      <c r="E279" s="246" t="s">
        <v>19</v>
      </c>
      <c r="F279" s="247" t="s">
        <v>383</v>
      </c>
      <c r="G279" s="245"/>
      <c r="H279" s="246" t="s">
        <v>19</v>
      </c>
      <c r="I279" s="248"/>
      <c r="J279" s="245"/>
      <c r="K279" s="245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173</v>
      </c>
      <c r="AU279" s="253" t="s">
        <v>85</v>
      </c>
      <c r="AV279" s="14" t="s">
        <v>81</v>
      </c>
      <c r="AW279" s="14" t="s">
        <v>37</v>
      </c>
      <c r="AX279" s="14" t="s">
        <v>77</v>
      </c>
      <c r="AY279" s="253" t="s">
        <v>161</v>
      </c>
    </row>
    <row r="280" s="13" customFormat="1">
      <c r="A280" s="13"/>
      <c r="B280" s="232"/>
      <c r="C280" s="233"/>
      <c r="D280" s="234" t="s">
        <v>173</v>
      </c>
      <c r="E280" s="235" t="s">
        <v>19</v>
      </c>
      <c r="F280" s="236" t="s">
        <v>384</v>
      </c>
      <c r="G280" s="233"/>
      <c r="H280" s="237">
        <v>12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173</v>
      </c>
      <c r="AU280" s="243" t="s">
        <v>85</v>
      </c>
      <c r="AV280" s="13" t="s">
        <v>85</v>
      </c>
      <c r="AW280" s="13" t="s">
        <v>37</v>
      </c>
      <c r="AX280" s="13" t="s">
        <v>77</v>
      </c>
      <c r="AY280" s="243" t="s">
        <v>161</v>
      </c>
    </row>
    <row r="281" s="14" customFormat="1">
      <c r="A281" s="14"/>
      <c r="B281" s="244"/>
      <c r="C281" s="245"/>
      <c r="D281" s="234" t="s">
        <v>173</v>
      </c>
      <c r="E281" s="246" t="s">
        <v>19</v>
      </c>
      <c r="F281" s="247" t="s">
        <v>385</v>
      </c>
      <c r="G281" s="245"/>
      <c r="H281" s="246" t="s">
        <v>19</v>
      </c>
      <c r="I281" s="248"/>
      <c r="J281" s="245"/>
      <c r="K281" s="245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173</v>
      </c>
      <c r="AU281" s="253" t="s">
        <v>85</v>
      </c>
      <c r="AV281" s="14" t="s">
        <v>81</v>
      </c>
      <c r="AW281" s="14" t="s">
        <v>37</v>
      </c>
      <c r="AX281" s="14" t="s">
        <v>77</v>
      </c>
      <c r="AY281" s="253" t="s">
        <v>161</v>
      </c>
    </row>
    <row r="282" s="13" customFormat="1">
      <c r="A282" s="13"/>
      <c r="B282" s="232"/>
      <c r="C282" s="233"/>
      <c r="D282" s="234" t="s">
        <v>173</v>
      </c>
      <c r="E282" s="235" t="s">
        <v>19</v>
      </c>
      <c r="F282" s="236" t="s">
        <v>386</v>
      </c>
      <c r="G282" s="233"/>
      <c r="H282" s="237">
        <v>10</v>
      </c>
      <c r="I282" s="238"/>
      <c r="J282" s="233"/>
      <c r="K282" s="233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173</v>
      </c>
      <c r="AU282" s="243" t="s">
        <v>85</v>
      </c>
      <c r="AV282" s="13" t="s">
        <v>85</v>
      </c>
      <c r="AW282" s="13" t="s">
        <v>37</v>
      </c>
      <c r="AX282" s="13" t="s">
        <v>77</v>
      </c>
      <c r="AY282" s="243" t="s">
        <v>161</v>
      </c>
    </row>
    <row r="283" s="15" customFormat="1">
      <c r="A283" s="15"/>
      <c r="B283" s="265"/>
      <c r="C283" s="266"/>
      <c r="D283" s="234" t="s">
        <v>173</v>
      </c>
      <c r="E283" s="267" t="s">
        <v>19</v>
      </c>
      <c r="F283" s="268" t="s">
        <v>210</v>
      </c>
      <c r="G283" s="266"/>
      <c r="H283" s="269">
        <v>22</v>
      </c>
      <c r="I283" s="270"/>
      <c r="J283" s="266"/>
      <c r="K283" s="266"/>
      <c r="L283" s="271"/>
      <c r="M283" s="272"/>
      <c r="N283" s="273"/>
      <c r="O283" s="273"/>
      <c r="P283" s="273"/>
      <c r="Q283" s="273"/>
      <c r="R283" s="273"/>
      <c r="S283" s="273"/>
      <c r="T283" s="274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5" t="s">
        <v>173</v>
      </c>
      <c r="AU283" s="275" t="s">
        <v>85</v>
      </c>
      <c r="AV283" s="15" t="s">
        <v>169</v>
      </c>
      <c r="AW283" s="15" t="s">
        <v>37</v>
      </c>
      <c r="AX283" s="15" t="s">
        <v>81</v>
      </c>
      <c r="AY283" s="275" t="s">
        <v>161</v>
      </c>
    </row>
    <row r="284" s="2" customFormat="1" ht="24.15" customHeight="1">
      <c r="A284" s="40"/>
      <c r="B284" s="41"/>
      <c r="C284" s="214" t="s">
        <v>387</v>
      </c>
      <c r="D284" s="214" t="s">
        <v>164</v>
      </c>
      <c r="E284" s="215" t="s">
        <v>388</v>
      </c>
      <c r="F284" s="216" t="s">
        <v>389</v>
      </c>
      <c r="G284" s="217" t="s">
        <v>167</v>
      </c>
      <c r="H284" s="218">
        <v>5.4000000000000004</v>
      </c>
      <c r="I284" s="219"/>
      <c r="J284" s="220">
        <f>ROUND(I284*H284,2)</f>
        <v>0</v>
      </c>
      <c r="K284" s="216" t="s">
        <v>168</v>
      </c>
      <c r="L284" s="46"/>
      <c r="M284" s="221" t="s">
        <v>19</v>
      </c>
      <c r="N284" s="222" t="s">
        <v>48</v>
      </c>
      <c r="O284" s="86"/>
      <c r="P284" s="223">
        <f>O284*H284</f>
        <v>0</v>
      </c>
      <c r="Q284" s="223">
        <v>0</v>
      </c>
      <c r="R284" s="223">
        <f>Q284*H284</f>
        <v>0</v>
      </c>
      <c r="S284" s="223">
        <v>0.063</v>
      </c>
      <c r="T284" s="224">
        <f>S284*H284</f>
        <v>0.3402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5" t="s">
        <v>169</v>
      </c>
      <c r="AT284" s="225" t="s">
        <v>164</v>
      </c>
      <c r="AU284" s="225" t="s">
        <v>85</v>
      </c>
      <c r="AY284" s="19" t="s">
        <v>161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9" t="s">
        <v>81</v>
      </c>
      <c r="BK284" s="226">
        <f>ROUND(I284*H284,2)</f>
        <v>0</v>
      </c>
      <c r="BL284" s="19" t="s">
        <v>169</v>
      </c>
      <c r="BM284" s="225" t="s">
        <v>390</v>
      </c>
    </row>
    <row r="285" s="2" customFormat="1">
      <c r="A285" s="40"/>
      <c r="B285" s="41"/>
      <c r="C285" s="42"/>
      <c r="D285" s="227" t="s">
        <v>171</v>
      </c>
      <c r="E285" s="42"/>
      <c r="F285" s="228" t="s">
        <v>391</v>
      </c>
      <c r="G285" s="42"/>
      <c r="H285" s="42"/>
      <c r="I285" s="229"/>
      <c r="J285" s="42"/>
      <c r="K285" s="42"/>
      <c r="L285" s="46"/>
      <c r="M285" s="230"/>
      <c r="N285" s="231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171</v>
      </c>
      <c r="AU285" s="19" t="s">
        <v>85</v>
      </c>
    </row>
    <row r="286" s="14" customFormat="1">
      <c r="A286" s="14"/>
      <c r="B286" s="244"/>
      <c r="C286" s="245"/>
      <c r="D286" s="234" t="s">
        <v>173</v>
      </c>
      <c r="E286" s="246" t="s">
        <v>19</v>
      </c>
      <c r="F286" s="247" t="s">
        <v>383</v>
      </c>
      <c r="G286" s="245"/>
      <c r="H286" s="246" t="s">
        <v>19</v>
      </c>
      <c r="I286" s="248"/>
      <c r="J286" s="245"/>
      <c r="K286" s="245"/>
      <c r="L286" s="249"/>
      <c r="M286" s="250"/>
      <c r="N286" s="251"/>
      <c r="O286" s="251"/>
      <c r="P286" s="251"/>
      <c r="Q286" s="251"/>
      <c r="R286" s="251"/>
      <c r="S286" s="251"/>
      <c r="T286" s="25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3" t="s">
        <v>173</v>
      </c>
      <c r="AU286" s="253" t="s">
        <v>85</v>
      </c>
      <c r="AV286" s="14" t="s">
        <v>81</v>
      </c>
      <c r="AW286" s="14" t="s">
        <v>37</v>
      </c>
      <c r="AX286" s="14" t="s">
        <v>77</v>
      </c>
      <c r="AY286" s="253" t="s">
        <v>161</v>
      </c>
    </row>
    <row r="287" s="13" customFormat="1">
      <c r="A287" s="13"/>
      <c r="B287" s="232"/>
      <c r="C287" s="233"/>
      <c r="D287" s="234" t="s">
        <v>173</v>
      </c>
      <c r="E287" s="235" t="s">
        <v>19</v>
      </c>
      <c r="F287" s="236" t="s">
        <v>392</v>
      </c>
      <c r="G287" s="233"/>
      <c r="H287" s="237">
        <v>2.2000000000000002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173</v>
      </c>
      <c r="AU287" s="243" t="s">
        <v>85</v>
      </c>
      <c r="AV287" s="13" t="s">
        <v>85</v>
      </c>
      <c r="AW287" s="13" t="s">
        <v>37</v>
      </c>
      <c r="AX287" s="13" t="s">
        <v>77</v>
      </c>
      <c r="AY287" s="243" t="s">
        <v>161</v>
      </c>
    </row>
    <row r="288" s="13" customFormat="1">
      <c r="A288" s="13"/>
      <c r="B288" s="232"/>
      <c r="C288" s="233"/>
      <c r="D288" s="234" t="s">
        <v>173</v>
      </c>
      <c r="E288" s="235" t="s">
        <v>19</v>
      </c>
      <c r="F288" s="236" t="s">
        <v>393</v>
      </c>
      <c r="G288" s="233"/>
      <c r="H288" s="237">
        <v>3.2000000000000002</v>
      </c>
      <c r="I288" s="238"/>
      <c r="J288" s="233"/>
      <c r="K288" s="233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173</v>
      </c>
      <c r="AU288" s="243" t="s">
        <v>85</v>
      </c>
      <c r="AV288" s="13" t="s">
        <v>85</v>
      </c>
      <c r="AW288" s="13" t="s">
        <v>37</v>
      </c>
      <c r="AX288" s="13" t="s">
        <v>77</v>
      </c>
      <c r="AY288" s="243" t="s">
        <v>161</v>
      </c>
    </row>
    <row r="289" s="15" customFormat="1">
      <c r="A289" s="15"/>
      <c r="B289" s="265"/>
      <c r="C289" s="266"/>
      <c r="D289" s="234" t="s">
        <v>173</v>
      </c>
      <c r="E289" s="267" t="s">
        <v>19</v>
      </c>
      <c r="F289" s="268" t="s">
        <v>210</v>
      </c>
      <c r="G289" s="266"/>
      <c r="H289" s="269">
        <v>5.4000000000000004</v>
      </c>
      <c r="I289" s="270"/>
      <c r="J289" s="266"/>
      <c r="K289" s="266"/>
      <c r="L289" s="271"/>
      <c r="M289" s="272"/>
      <c r="N289" s="273"/>
      <c r="O289" s="273"/>
      <c r="P289" s="273"/>
      <c r="Q289" s="273"/>
      <c r="R289" s="273"/>
      <c r="S289" s="273"/>
      <c r="T289" s="274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5" t="s">
        <v>173</v>
      </c>
      <c r="AU289" s="275" t="s">
        <v>85</v>
      </c>
      <c r="AV289" s="15" t="s">
        <v>169</v>
      </c>
      <c r="AW289" s="15" t="s">
        <v>37</v>
      </c>
      <c r="AX289" s="15" t="s">
        <v>81</v>
      </c>
      <c r="AY289" s="275" t="s">
        <v>161</v>
      </c>
    </row>
    <row r="290" s="2" customFormat="1" ht="24.15" customHeight="1">
      <c r="A290" s="40"/>
      <c r="B290" s="41"/>
      <c r="C290" s="214" t="s">
        <v>394</v>
      </c>
      <c r="D290" s="214" t="s">
        <v>164</v>
      </c>
      <c r="E290" s="215" t="s">
        <v>395</v>
      </c>
      <c r="F290" s="216" t="s">
        <v>396</v>
      </c>
      <c r="G290" s="217" t="s">
        <v>167</v>
      </c>
      <c r="H290" s="218">
        <v>47.899999999999999</v>
      </c>
      <c r="I290" s="219"/>
      <c r="J290" s="220">
        <f>ROUND(I290*H290,2)</f>
        <v>0</v>
      </c>
      <c r="K290" s="216" t="s">
        <v>168</v>
      </c>
      <c r="L290" s="46"/>
      <c r="M290" s="221" t="s">
        <v>19</v>
      </c>
      <c r="N290" s="222" t="s">
        <v>48</v>
      </c>
      <c r="O290" s="86"/>
      <c r="P290" s="223">
        <f>O290*H290</f>
        <v>0</v>
      </c>
      <c r="Q290" s="223">
        <v>0</v>
      </c>
      <c r="R290" s="223">
        <f>Q290*H290</f>
        <v>0</v>
      </c>
      <c r="S290" s="223">
        <v>0.066000000000000003</v>
      </c>
      <c r="T290" s="224">
        <f>S290*H290</f>
        <v>3.1614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5" t="s">
        <v>169</v>
      </c>
      <c r="AT290" s="225" t="s">
        <v>164</v>
      </c>
      <c r="AU290" s="225" t="s">
        <v>85</v>
      </c>
      <c r="AY290" s="19" t="s">
        <v>161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9" t="s">
        <v>81</v>
      </c>
      <c r="BK290" s="226">
        <f>ROUND(I290*H290,2)</f>
        <v>0</v>
      </c>
      <c r="BL290" s="19" t="s">
        <v>169</v>
      </c>
      <c r="BM290" s="225" t="s">
        <v>397</v>
      </c>
    </row>
    <row r="291" s="2" customFormat="1">
      <c r="A291" s="40"/>
      <c r="B291" s="41"/>
      <c r="C291" s="42"/>
      <c r="D291" s="227" t="s">
        <v>171</v>
      </c>
      <c r="E291" s="42"/>
      <c r="F291" s="228" t="s">
        <v>398</v>
      </c>
      <c r="G291" s="42"/>
      <c r="H291" s="42"/>
      <c r="I291" s="229"/>
      <c r="J291" s="42"/>
      <c r="K291" s="42"/>
      <c r="L291" s="46"/>
      <c r="M291" s="230"/>
      <c r="N291" s="231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171</v>
      </c>
      <c r="AU291" s="19" t="s">
        <v>85</v>
      </c>
    </row>
    <row r="292" s="13" customFormat="1">
      <c r="A292" s="13"/>
      <c r="B292" s="232"/>
      <c r="C292" s="233"/>
      <c r="D292" s="234" t="s">
        <v>173</v>
      </c>
      <c r="E292" s="235" t="s">
        <v>19</v>
      </c>
      <c r="F292" s="236" t="s">
        <v>399</v>
      </c>
      <c r="G292" s="233"/>
      <c r="H292" s="237">
        <v>8.6999999999999993</v>
      </c>
      <c r="I292" s="238"/>
      <c r="J292" s="233"/>
      <c r="K292" s="233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173</v>
      </c>
      <c r="AU292" s="243" t="s">
        <v>85</v>
      </c>
      <c r="AV292" s="13" t="s">
        <v>85</v>
      </c>
      <c r="AW292" s="13" t="s">
        <v>37</v>
      </c>
      <c r="AX292" s="13" t="s">
        <v>77</v>
      </c>
      <c r="AY292" s="243" t="s">
        <v>161</v>
      </c>
    </row>
    <row r="293" s="13" customFormat="1">
      <c r="A293" s="13"/>
      <c r="B293" s="232"/>
      <c r="C293" s="233"/>
      <c r="D293" s="234" t="s">
        <v>173</v>
      </c>
      <c r="E293" s="235" t="s">
        <v>19</v>
      </c>
      <c r="F293" s="236" t="s">
        <v>400</v>
      </c>
      <c r="G293" s="233"/>
      <c r="H293" s="237">
        <v>39.200000000000003</v>
      </c>
      <c r="I293" s="238"/>
      <c r="J293" s="233"/>
      <c r="K293" s="233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173</v>
      </c>
      <c r="AU293" s="243" t="s">
        <v>85</v>
      </c>
      <c r="AV293" s="13" t="s">
        <v>85</v>
      </c>
      <c r="AW293" s="13" t="s">
        <v>37</v>
      </c>
      <c r="AX293" s="13" t="s">
        <v>77</v>
      </c>
      <c r="AY293" s="243" t="s">
        <v>161</v>
      </c>
    </row>
    <row r="294" s="15" customFormat="1">
      <c r="A294" s="15"/>
      <c r="B294" s="265"/>
      <c r="C294" s="266"/>
      <c r="D294" s="234" t="s">
        <v>173</v>
      </c>
      <c r="E294" s="267" t="s">
        <v>19</v>
      </c>
      <c r="F294" s="268" t="s">
        <v>210</v>
      </c>
      <c r="G294" s="266"/>
      <c r="H294" s="269">
        <v>47.899999999999999</v>
      </c>
      <c r="I294" s="270"/>
      <c r="J294" s="266"/>
      <c r="K294" s="266"/>
      <c r="L294" s="271"/>
      <c r="M294" s="272"/>
      <c r="N294" s="273"/>
      <c r="O294" s="273"/>
      <c r="P294" s="273"/>
      <c r="Q294" s="273"/>
      <c r="R294" s="273"/>
      <c r="S294" s="273"/>
      <c r="T294" s="274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75" t="s">
        <v>173</v>
      </c>
      <c r="AU294" s="275" t="s">
        <v>85</v>
      </c>
      <c r="AV294" s="15" t="s">
        <v>169</v>
      </c>
      <c r="AW294" s="15" t="s">
        <v>37</v>
      </c>
      <c r="AX294" s="15" t="s">
        <v>81</v>
      </c>
      <c r="AY294" s="275" t="s">
        <v>161</v>
      </c>
    </row>
    <row r="295" s="2" customFormat="1" ht="24.15" customHeight="1">
      <c r="A295" s="40"/>
      <c r="B295" s="41"/>
      <c r="C295" s="214" t="s">
        <v>401</v>
      </c>
      <c r="D295" s="214" t="s">
        <v>164</v>
      </c>
      <c r="E295" s="215" t="s">
        <v>402</v>
      </c>
      <c r="F295" s="216" t="s">
        <v>403</v>
      </c>
      <c r="G295" s="217" t="s">
        <v>167</v>
      </c>
      <c r="H295" s="218">
        <v>1.8</v>
      </c>
      <c r="I295" s="219"/>
      <c r="J295" s="220">
        <f>ROUND(I295*H295,2)</f>
        <v>0</v>
      </c>
      <c r="K295" s="216" t="s">
        <v>168</v>
      </c>
      <c r="L295" s="46"/>
      <c r="M295" s="221" t="s">
        <v>19</v>
      </c>
      <c r="N295" s="222" t="s">
        <v>48</v>
      </c>
      <c r="O295" s="86"/>
      <c r="P295" s="223">
        <f>O295*H295</f>
        <v>0</v>
      </c>
      <c r="Q295" s="223">
        <v>0</v>
      </c>
      <c r="R295" s="223">
        <f>Q295*H295</f>
        <v>0</v>
      </c>
      <c r="S295" s="223">
        <v>0.17999999999999999</v>
      </c>
      <c r="T295" s="224">
        <f>S295*H295</f>
        <v>0.32400000000000001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25" t="s">
        <v>169</v>
      </c>
      <c r="AT295" s="225" t="s">
        <v>164</v>
      </c>
      <c r="AU295" s="225" t="s">
        <v>85</v>
      </c>
      <c r="AY295" s="19" t="s">
        <v>161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9" t="s">
        <v>81</v>
      </c>
      <c r="BK295" s="226">
        <f>ROUND(I295*H295,2)</f>
        <v>0</v>
      </c>
      <c r="BL295" s="19" t="s">
        <v>169</v>
      </c>
      <c r="BM295" s="225" t="s">
        <v>404</v>
      </c>
    </row>
    <row r="296" s="2" customFormat="1">
      <c r="A296" s="40"/>
      <c r="B296" s="41"/>
      <c r="C296" s="42"/>
      <c r="D296" s="227" t="s">
        <v>171</v>
      </c>
      <c r="E296" s="42"/>
      <c r="F296" s="228" t="s">
        <v>405</v>
      </c>
      <c r="G296" s="42"/>
      <c r="H296" s="42"/>
      <c r="I296" s="229"/>
      <c r="J296" s="42"/>
      <c r="K296" s="42"/>
      <c r="L296" s="46"/>
      <c r="M296" s="230"/>
      <c r="N296" s="231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171</v>
      </c>
      <c r="AU296" s="19" t="s">
        <v>85</v>
      </c>
    </row>
    <row r="297" s="14" customFormat="1">
      <c r="A297" s="14"/>
      <c r="B297" s="244"/>
      <c r="C297" s="245"/>
      <c r="D297" s="234" t="s">
        <v>173</v>
      </c>
      <c r="E297" s="246" t="s">
        <v>19</v>
      </c>
      <c r="F297" s="247" t="s">
        <v>406</v>
      </c>
      <c r="G297" s="245"/>
      <c r="H297" s="246" t="s">
        <v>19</v>
      </c>
      <c r="I297" s="248"/>
      <c r="J297" s="245"/>
      <c r="K297" s="245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173</v>
      </c>
      <c r="AU297" s="253" t="s">
        <v>85</v>
      </c>
      <c r="AV297" s="14" t="s">
        <v>81</v>
      </c>
      <c r="AW297" s="14" t="s">
        <v>37</v>
      </c>
      <c r="AX297" s="14" t="s">
        <v>77</v>
      </c>
      <c r="AY297" s="253" t="s">
        <v>161</v>
      </c>
    </row>
    <row r="298" s="13" customFormat="1">
      <c r="A298" s="13"/>
      <c r="B298" s="232"/>
      <c r="C298" s="233"/>
      <c r="D298" s="234" t="s">
        <v>173</v>
      </c>
      <c r="E298" s="235" t="s">
        <v>19</v>
      </c>
      <c r="F298" s="236" t="s">
        <v>407</v>
      </c>
      <c r="G298" s="233"/>
      <c r="H298" s="237">
        <v>1.8</v>
      </c>
      <c r="I298" s="238"/>
      <c r="J298" s="233"/>
      <c r="K298" s="233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173</v>
      </c>
      <c r="AU298" s="243" t="s">
        <v>85</v>
      </c>
      <c r="AV298" s="13" t="s">
        <v>85</v>
      </c>
      <c r="AW298" s="13" t="s">
        <v>37</v>
      </c>
      <c r="AX298" s="13" t="s">
        <v>81</v>
      </c>
      <c r="AY298" s="243" t="s">
        <v>161</v>
      </c>
    </row>
    <row r="299" s="2" customFormat="1" ht="24.15" customHeight="1">
      <c r="A299" s="40"/>
      <c r="B299" s="41"/>
      <c r="C299" s="214" t="s">
        <v>408</v>
      </c>
      <c r="D299" s="214" t="s">
        <v>164</v>
      </c>
      <c r="E299" s="215" t="s">
        <v>409</v>
      </c>
      <c r="F299" s="216" t="s">
        <v>410</v>
      </c>
      <c r="G299" s="217" t="s">
        <v>309</v>
      </c>
      <c r="H299" s="218">
        <v>1.8</v>
      </c>
      <c r="I299" s="219"/>
      <c r="J299" s="220">
        <f>ROUND(I299*H299,2)</f>
        <v>0</v>
      </c>
      <c r="K299" s="216" t="s">
        <v>168</v>
      </c>
      <c r="L299" s="46"/>
      <c r="M299" s="221" t="s">
        <v>19</v>
      </c>
      <c r="N299" s="222" t="s">
        <v>48</v>
      </c>
      <c r="O299" s="86"/>
      <c r="P299" s="223">
        <f>O299*H299</f>
        <v>0</v>
      </c>
      <c r="Q299" s="223">
        <v>0</v>
      </c>
      <c r="R299" s="223">
        <f>Q299*H299</f>
        <v>0</v>
      </c>
      <c r="S299" s="223">
        <v>1.8</v>
      </c>
      <c r="T299" s="224">
        <f>S299*H299</f>
        <v>3.2400000000000002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5" t="s">
        <v>169</v>
      </c>
      <c r="AT299" s="225" t="s">
        <v>164</v>
      </c>
      <c r="AU299" s="225" t="s">
        <v>85</v>
      </c>
      <c r="AY299" s="19" t="s">
        <v>161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9" t="s">
        <v>81</v>
      </c>
      <c r="BK299" s="226">
        <f>ROUND(I299*H299,2)</f>
        <v>0</v>
      </c>
      <c r="BL299" s="19" t="s">
        <v>169</v>
      </c>
      <c r="BM299" s="225" t="s">
        <v>411</v>
      </c>
    </row>
    <row r="300" s="2" customFormat="1">
      <c r="A300" s="40"/>
      <c r="B300" s="41"/>
      <c r="C300" s="42"/>
      <c r="D300" s="227" t="s">
        <v>171</v>
      </c>
      <c r="E300" s="42"/>
      <c r="F300" s="228" t="s">
        <v>412</v>
      </c>
      <c r="G300" s="42"/>
      <c r="H300" s="42"/>
      <c r="I300" s="229"/>
      <c r="J300" s="42"/>
      <c r="K300" s="42"/>
      <c r="L300" s="46"/>
      <c r="M300" s="230"/>
      <c r="N300" s="231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171</v>
      </c>
      <c r="AU300" s="19" t="s">
        <v>85</v>
      </c>
    </row>
    <row r="301" s="14" customFormat="1">
      <c r="A301" s="14"/>
      <c r="B301" s="244"/>
      <c r="C301" s="245"/>
      <c r="D301" s="234" t="s">
        <v>173</v>
      </c>
      <c r="E301" s="246" t="s">
        <v>19</v>
      </c>
      <c r="F301" s="247" t="s">
        <v>413</v>
      </c>
      <c r="G301" s="245"/>
      <c r="H301" s="246" t="s">
        <v>19</v>
      </c>
      <c r="I301" s="248"/>
      <c r="J301" s="245"/>
      <c r="K301" s="245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173</v>
      </c>
      <c r="AU301" s="253" t="s">
        <v>85</v>
      </c>
      <c r="AV301" s="14" t="s">
        <v>81</v>
      </c>
      <c r="AW301" s="14" t="s">
        <v>37</v>
      </c>
      <c r="AX301" s="14" t="s">
        <v>77</v>
      </c>
      <c r="AY301" s="253" t="s">
        <v>161</v>
      </c>
    </row>
    <row r="302" s="13" customFormat="1">
      <c r="A302" s="13"/>
      <c r="B302" s="232"/>
      <c r="C302" s="233"/>
      <c r="D302" s="234" t="s">
        <v>173</v>
      </c>
      <c r="E302" s="235" t="s">
        <v>19</v>
      </c>
      <c r="F302" s="236" t="s">
        <v>407</v>
      </c>
      <c r="G302" s="233"/>
      <c r="H302" s="237">
        <v>1.8</v>
      </c>
      <c r="I302" s="238"/>
      <c r="J302" s="233"/>
      <c r="K302" s="233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173</v>
      </c>
      <c r="AU302" s="243" t="s">
        <v>85</v>
      </c>
      <c r="AV302" s="13" t="s">
        <v>85</v>
      </c>
      <c r="AW302" s="13" t="s">
        <v>37</v>
      </c>
      <c r="AX302" s="13" t="s">
        <v>81</v>
      </c>
      <c r="AY302" s="243" t="s">
        <v>161</v>
      </c>
    </row>
    <row r="303" s="2" customFormat="1" ht="24.15" customHeight="1">
      <c r="A303" s="40"/>
      <c r="B303" s="41"/>
      <c r="C303" s="214" t="s">
        <v>414</v>
      </c>
      <c r="D303" s="214" t="s">
        <v>164</v>
      </c>
      <c r="E303" s="215" t="s">
        <v>415</v>
      </c>
      <c r="F303" s="216" t="s">
        <v>416</v>
      </c>
      <c r="G303" s="217" t="s">
        <v>309</v>
      </c>
      <c r="H303" s="218">
        <v>0.10199999999999999</v>
      </c>
      <c r="I303" s="219"/>
      <c r="J303" s="220">
        <f>ROUND(I303*H303,2)</f>
        <v>0</v>
      </c>
      <c r="K303" s="216" t="s">
        <v>168</v>
      </c>
      <c r="L303" s="46"/>
      <c r="M303" s="221" t="s">
        <v>19</v>
      </c>
      <c r="N303" s="222" t="s">
        <v>48</v>
      </c>
      <c r="O303" s="86"/>
      <c r="P303" s="223">
        <f>O303*H303</f>
        <v>0</v>
      </c>
      <c r="Q303" s="223">
        <v>0</v>
      </c>
      <c r="R303" s="223">
        <f>Q303*H303</f>
        <v>0</v>
      </c>
      <c r="S303" s="223">
        <v>2.3999999999999999</v>
      </c>
      <c r="T303" s="224">
        <f>S303*H303</f>
        <v>0.24479999999999996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5" t="s">
        <v>169</v>
      </c>
      <c r="AT303" s="225" t="s">
        <v>164</v>
      </c>
      <c r="AU303" s="225" t="s">
        <v>85</v>
      </c>
      <c r="AY303" s="19" t="s">
        <v>161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9" t="s">
        <v>81</v>
      </c>
      <c r="BK303" s="226">
        <f>ROUND(I303*H303,2)</f>
        <v>0</v>
      </c>
      <c r="BL303" s="19" t="s">
        <v>169</v>
      </c>
      <c r="BM303" s="225" t="s">
        <v>417</v>
      </c>
    </row>
    <row r="304" s="2" customFormat="1">
      <c r="A304" s="40"/>
      <c r="B304" s="41"/>
      <c r="C304" s="42"/>
      <c r="D304" s="227" t="s">
        <v>171</v>
      </c>
      <c r="E304" s="42"/>
      <c r="F304" s="228" t="s">
        <v>418</v>
      </c>
      <c r="G304" s="42"/>
      <c r="H304" s="42"/>
      <c r="I304" s="229"/>
      <c r="J304" s="42"/>
      <c r="K304" s="42"/>
      <c r="L304" s="46"/>
      <c r="M304" s="230"/>
      <c r="N304" s="231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171</v>
      </c>
      <c r="AU304" s="19" t="s">
        <v>85</v>
      </c>
    </row>
    <row r="305" s="14" customFormat="1">
      <c r="A305" s="14"/>
      <c r="B305" s="244"/>
      <c r="C305" s="245"/>
      <c r="D305" s="234" t="s">
        <v>173</v>
      </c>
      <c r="E305" s="246" t="s">
        <v>19</v>
      </c>
      <c r="F305" s="247" t="s">
        <v>419</v>
      </c>
      <c r="G305" s="245"/>
      <c r="H305" s="246" t="s">
        <v>19</v>
      </c>
      <c r="I305" s="248"/>
      <c r="J305" s="245"/>
      <c r="K305" s="245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173</v>
      </c>
      <c r="AU305" s="253" t="s">
        <v>85</v>
      </c>
      <c r="AV305" s="14" t="s">
        <v>81</v>
      </c>
      <c r="AW305" s="14" t="s">
        <v>37</v>
      </c>
      <c r="AX305" s="14" t="s">
        <v>77</v>
      </c>
      <c r="AY305" s="253" t="s">
        <v>161</v>
      </c>
    </row>
    <row r="306" s="13" customFormat="1">
      <c r="A306" s="13"/>
      <c r="B306" s="232"/>
      <c r="C306" s="233"/>
      <c r="D306" s="234" t="s">
        <v>173</v>
      </c>
      <c r="E306" s="235" t="s">
        <v>19</v>
      </c>
      <c r="F306" s="236" t="s">
        <v>420</v>
      </c>
      <c r="G306" s="233"/>
      <c r="H306" s="237">
        <v>0.10199999999999999</v>
      </c>
      <c r="I306" s="238"/>
      <c r="J306" s="233"/>
      <c r="K306" s="233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173</v>
      </c>
      <c r="AU306" s="243" t="s">
        <v>85</v>
      </c>
      <c r="AV306" s="13" t="s">
        <v>85</v>
      </c>
      <c r="AW306" s="13" t="s">
        <v>37</v>
      </c>
      <c r="AX306" s="13" t="s">
        <v>81</v>
      </c>
      <c r="AY306" s="243" t="s">
        <v>161</v>
      </c>
    </row>
    <row r="307" s="2" customFormat="1" ht="24.15" customHeight="1">
      <c r="A307" s="40"/>
      <c r="B307" s="41"/>
      <c r="C307" s="214" t="s">
        <v>421</v>
      </c>
      <c r="D307" s="214" t="s">
        <v>164</v>
      </c>
      <c r="E307" s="215" t="s">
        <v>422</v>
      </c>
      <c r="F307" s="216" t="s">
        <v>423</v>
      </c>
      <c r="G307" s="217" t="s">
        <v>167</v>
      </c>
      <c r="H307" s="218">
        <v>210.179</v>
      </c>
      <c r="I307" s="219"/>
      <c r="J307" s="220">
        <f>ROUND(I307*H307,2)</f>
        <v>0</v>
      </c>
      <c r="K307" s="216" t="s">
        <v>168</v>
      </c>
      <c r="L307" s="46"/>
      <c r="M307" s="221" t="s">
        <v>19</v>
      </c>
      <c r="N307" s="222" t="s">
        <v>48</v>
      </c>
      <c r="O307" s="86"/>
      <c r="P307" s="223">
        <f>O307*H307</f>
        <v>0</v>
      </c>
      <c r="Q307" s="223">
        <v>0</v>
      </c>
      <c r="R307" s="223">
        <f>Q307*H307</f>
        <v>0</v>
      </c>
      <c r="S307" s="223">
        <v>0.0040000000000000001</v>
      </c>
      <c r="T307" s="224">
        <f>S307*H307</f>
        <v>0.84071600000000002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5" t="s">
        <v>169</v>
      </c>
      <c r="AT307" s="225" t="s">
        <v>164</v>
      </c>
      <c r="AU307" s="225" t="s">
        <v>85</v>
      </c>
      <c r="AY307" s="19" t="s">
        <v>161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9" t="s">
        <v>81</v>
      </c>
      <c r="BK307" s="226">
        <f>ROUND(I307*H307,2)</f>
        <v>0</v>
      </c>
      <c r="BL307" s="19" t="s">
        <v>169</v>
      </c>
      <c r="BM307" s="225" t="s">
        <v>424</v>
      </c>
    </row>
    <row r="308" s="2" customFormat="1">
      <c r="A308" s="40"/>
      <c r="B308" s="41"/>
      <c r="C308" s="42"/>
      <c r="D308" s="227" t="s">
        <v>171</v>
      </c>
      <c r="E308" s="42"/>
      <c r="F308" s="228" t="s">
        <v>425</v>
      </c>
      <c r="G308" s="42"/>
      <c r="H308" s="42"/>
      <c r="I308" s="229"/>
      <c r="J308" s="42"/>
      <c r="K308" s="42"/>
      <c r="L308" s="46"/>
      <c r="M308" s="230"/>
      <c r="N308" s="231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171</v>
      </c>
      <c r="AU308" s="19" t="s">
        <v>85</v>
      </c>
    </row>
    <row r="309" s="14" customFormat="1">
      <c r="A309" s="14"/>
      <c r="B309" s="244"/>
      <c r="C309" s="245"/>
      <c r="D309" s="234" t="s">
        <v>173</v>
      </c>
      <c r="E309" s="246" t="s">
        <v>19</v>
      </c>
      <c r="F309" s="247" t="s">
        <v>426</v>
      </c>
      <c r="G309" s="245"/>
      <c r="H309" s="246" t="s">
        <v>19</v>
      </c>
      <c r="I309" s="248"/>
      <c r="J309" s="245"/>
      <c r="K309" s="245"/>
      <c r="L309" s="249"/>
      <c r="M309" s="250"/>
      <c r="N309" s="251"/>
      <c r="O309" s="251"/>
      <c r="P309" s="251"/>
      <c r="Q309" s="251"/>
      <c r="R309" s="251"/>
      <c r="S309" s="251"/>
      <c r="T309" s="25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3" t="s">
        <v>173</v>
      </c>
      <c r="AU309" s="253" t="s">
        <v>85</v>
      </c>
      <c r="AV309" s="14" t="s">
        <v>81</v>
      </c>
      <c r="AW309" s="14" t="s">
        <v>37</v>
      </c>
      <c r="AX309" s="14" t="s">
        <v>77</v>
      </c>
      <c r="AY309" s="253" t="s">
        <v>161</v>
      </c>
    </row>
    <row r="310" s="13" customFormat="1">
      <c r="A310" s="13"/>
      <c r="B310" s="232"/>
      <c r="C310" s="233"/>
      <c r="D310" s="234" t="s">
        <v>173</v>
      </c>
      <c r="E310" s="235" t="s">
        <v>19</v>
      </c>
      <c r="F310" s="236" t="s">
        <v>427</v>
      </c>
      <c r="G310" s="233"/>
      <c r="H310" s="237">
        <v>71.701999999999998</v>
      </c>
      <c r="I310" s="238"/>
      <c r="J310" s="233"/>
      <c r="K310" s="233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173</v>
      </c>
      <c r="AU310" s="243" t="s">
        <v>85</v>
      </c>
      <c r="AV310" s="13" t="s">
        <v>85</v>
      </c>
      <c r="AW310" s="13" t="s">
        <v>37</v>
      </c>
      <c r="AX310" s="13" t="s">
        <v>77</v>
      </c>
      <c r="AY310" s="243" t="s">
        <v>161</v>
      </c>
    </row>
    <row r="311" s="14" customFormat="1">
      <c r="A311" s="14"/>
      <c r="B311" s="244"/>
      <c r="C311" s="245"/>
      <c r="D311" s="234" t="s">
        <v>173</v>
      </c>
      <c r="E311" s="246" t="s">
        <v>19</v>
      </c>
      <c r="F311" s="247" t="s">
        <v>428</v>
      </c>
      <c r="G311" s="245"/>
      <c r="H311" s="246" t="s">
        <v>19</v>
      </c>
      <c r="I311" s="248"/>
      <c r="J311" s="245"/>
      <c r="K311" s="245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173</v>
      </c>
      <c r="AU311" s="253" t="s">
        <v>85</v>
      </c>
      <c r="AV311" s="14" t="s">
        <v>81</v>
      </c>
      <c r="AW311" s="14" t="s">
        <v>37</v>
      </c>
      <c r="AX311" s="14" t="s">
        <v>77</v>
      </c>
      <c r="AY311" s="253" t="s">
        <v>161</v>
      </c>
    </row>
    <row r="312" s="13" customFormat="1">
      <c r="A312" s="13"/>
      <c r="B312" s="232"/>
      <c r="C312" s="233"/>
      <c r="D312" s="234" t="s">
        <v>173</v>
      </c>
      <c r="E312" s="235" t="s">
        <v>19</v>
      </c>
      <c r="F312" s="236" t="s">
        <v>429</v>
      </c>
      <c r="G312" s="233"/>
      <c r="H312" s="237">
        <v>35.850999999999999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173</v>
      </c>
      <c r="AU312" s="243" t="s">
        <v>85</v>
      </c>
      <c r="AV312" s="13" t="s">
        <v>85</v>
      </c>
      <c r="AW312" s="13" t="s">
        <v>37</v>
      </c>
      <c r="AX312" s="13" t="s">
        <v>77</v>
      </c>
      <c r="AY312" s="243" t="s">
        <v>161</v>
      </c>
    </row>
    <row r="313" s="13" customFormat="1">
      <c r="A313" s="13"/>
      <c r="B313" s="232"/>
      <c r="C313" s="233"/>
      <c r="D313" s="234" t="s">
        <v>173</v>
      </c>
      <c r="E313" s="235" t="s">
        <v>19</v>
      </c>
      <c r="F313" s="236" t="s">
        <v>430</v>
      </c>
      <c r="G313" s="233"/>
      <c r="H313" s="237">
        <v>3.431</v>
      </c>
      <c r="I313" s="238"/>
      <c r="J313" s="233"/>
      <c r="K313" s="233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173</v>
      </c>
      <c r="AU313" s="243" t="s">
        <v>85</v>
      </c>
      <c r="AV313" s="13" t="s">
        <v>85</v>
      </c>
      <c r="AW313" s="13" t="s">
        <v>37</v>
      </c>
      <c r="AX313" s="13" t="s">
        <v>77</v>
      </c>
      <c r="AY313" s="243" t="s">
        <v>161</v>
      </c>
    </row>
    <row r="314" s="14" customFormat="1">
      <c r="A314" s="14"/>
      <c r="B314" s="244"/>
      <c r="C314" s="245"/>
      <c r="D314" s="234" t="s">
        <v>173</v>
      </c>
      <c r="E314" s="246" t="s">
        <v>19</v>
      </c>
      <c r="F314" s="247" t="s">
        <v>431</v>
      </c>
      <c r="G314" s="245"/>
      <c r="H314" s="246" t="s">
        <v>19</v>
      </c>
      <c r="I314" s="248"/>
      <c r="J314" s="245"/>
      <c r="K314" s="245"/>
      <c r="L314" s="249"/>
      <c r="M314" s="250"/>
      <c r="N314" s="251"/>
      <c r="O314" s="251"/>
      <c r="P314" s="251"/>
      <c r="Q314" s="251"/>
      <c r="R314" s="251"/>
      <c r="S314" s="251"/>
      <c r="T314" s="25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3" t="s">
        <v>173</v>
      </c>
      <c r="AU314" s="253" t="s">
        <v>85</v>
      </c>
      <c r="AV314" s="14" t="s">
        <v>81</v>
      </c>
      <c r="AW314" s="14" t="s">
        <v>37</v>
      </c>
      <c r="AX314" s="14" t="s">
        <v>77</v>
      </c>
      <c r="AY314" s="253" t="s">
        <v>161</v>
      </c>
    </row>
    <row r="315" s="13" customFormat="1">
      <c r="A315" s="13"/>
      <c r="B315" s="232"/>
      <c r="C315" s="233"/>
      <c r="D315" s="234" t="s">
        <v>173</v>
      </c>
      <c r="E315" s="235" t="s">
        <v>19</v>
      </c>
      <c r="F315" s="236" t="s">
        <v>429</v>
      </c>
      <c r="G315" s="233"/>
      <c r="H315" s="237">
        <v>35.850999999999999</v>
      </c>
      <c r="I315" s="238"/>
      <c r="J315" s="233"/>
      <c r="K315" s="233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173</v>
      </c>
      <c r="AU315" s="243" t="s">
        <v>85</v>
      </c>
      <c r="AV315" s="13" t="s">
        <v>85</v>
      </c>
      <c r="AW315" s="13" t="s">
        <v>37</v>
      </c>
      <c r="AX315" s="13" t="s">
        <v>77</v>
      </c>
      <c r="AY315" s="243" t="s">
        <v>161</v>
      </c>
    </row>
    <row r="316" s="13" customFormat="1">
      <c r="A316" s="13"/>
      <c r="B316" s="232"/>
      <c r="C316" s="233"/>
      <c r="D316" s="234" t="s">
        <v>173</v>
      </c>
      <c r="E316" s="235" t="s">
        <v>19</v>
      </c>
      <c r="F316" s="236" t="s">
        <v>432</v>
      </c>
      <c r="G316" s="233"/>
      <c r="H316" s="237">
        <v>-2.0299999999999998</v>
      </c>
      <c r="I316" s="238"/>
      <c r="J316" s="233"/>
      <c r="K316" s="233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173</v>
      </c>
      <c r="AU316" s="243" t="s">
        <v>85</v>
      </c>
      <c r="AV316" s="13" t="s">
        <v>85</v>
      </c>
      <c r="AW316" s="13" t="s">
        <v>37</v>
      </c>
      <c r="AX316" s="13" t="s">
        <v>77</v>
      </c>
      <c r="AY316" s="243" t="s">
        <v>161</v>
      </c>
    </row>
    <row r="317" s="14" customFormat="1">
      <c r="A317" s="14"/>
      <c r="B317" s="244"/>
      <c r="C317" s="245"/>
      <c r="D317" s="234" t="s">
        <v>173</v>
      </c>
      <c r="E317" s="246" t="s">
        <v>19</v>
      </c>
      <c r="F317" s="247" t="s">
        <v>433</v>
      </c>
      <c r="G317" s="245"/>
      <c r="H317" s="246" t="s">
        <v>19</v>
      </c>
      <c r="I317" s="248"/>
      <c r="J317" s="245"/>
      <c r="K317" s="245"/>
      <c r="L317" s="249"/>
      <c r="M317" s="250"/>
      <c r="N317" s="251"/>
      <c r="O317" s="251"/>
      <c r="P317" s="251"/>
      <c r="Q317" s="251"/>
      <c r="R317" s="251"/>
      <c r="S317" s="251"/>
      <c r="T317" s="25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3" t="s">
        <v>173</v>
      </c>
      <c r="AU317" s="253" t="s">
        <v>85</v>
      </c>
      <c r="AV317" s="14" t="s">
        <v>81</v>
      </c>
      <c r="AW317" s="14" t="s">
        <v>37</v>
      </c>
      <c r="AX317" s="14" t="s">
        <v>77</v>
      </c>
      <c r="AY317" s="253" t="s">
        <v>161</v>
      </c>
    </row>
    <row r="318" s="13" customFormat="1">
      <c r="A318" s="13"/>
      <c r="B318" s="232"/>
      <c r="C318" s="233"/>
      <c r="D318" s="234" t="s">
        <v>173</v>
      </c>
      <c r="E318" s="235" t="s">
        <v>19</v>
      </c>
      <c r="F318" s="236" t="s">
        <v>434</v>
      </c>
      <c r="G318" s="233"/>
      <c r="H318" s="237">
        <v>16.327999999999999</v>
      </c>
      <c r="I318" s="238"/>
      <c r="J318" s="233"/>
      <c r="K318" s="233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173</v>
      </c>
      <c r="AU318" s="243" t="s">
        <v>85</v>
      </c>
      <c r="AV318" s="13" t="s">
        <v>85</v>
      </c>
      <c r="AW318" s="13" t="s">
        <v>37</v>
      </c>
      <c r="AX318" s="13" t="s">
        <v>77</v>
      </c>
      <c r="AY318" s="243" t="s">
        <v>161</v>
      </c>
    </row>
    <row r="319" s="14" customFormat="1">
      <c r="A319" s="14"/>
      <c r="B319" s="244"/>
      <c r="C319" s="245"/>
      <c r="D319" s="234" t="s">
        <v>173</v>
      </c>
      <c r="E319" s="246" t="s">
        <v>19</v>
      </c>
      <c r="F319" s="247" t="s">
        <v>435</v>
      </c>
      <c r="G319" s="245"/>
      <c r="H319" s="246" t="s">
        <v>19</v>
      </c>
      <c r="I319" s="248"/>
      <c r="J319" s="245"/>
      <c r="K319" s="245"/>
      <c r="L319" s="249"/>
      <c r="M319" s="250"/>
      <c r="N319" s="251"/>
      <c r="O319" s="251"/>
      <c r="P319" s="251"/>
      <c r="Q319" s="251"/>
      <c r="R319" s="251"/>
      <c r="S319" s="251"/>
      <c r="T319" s="25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3" t="s">
        <v>173</v>
      </c>
      <c r="AU319" s="253" t="s">
        <v>85</v>
      </c>
      <c r="AV319" s="14" t="s">
        <v>81</v>
      </c>
      <c r="AW319" s="14" t="s">
        <v>37</v>
      </c>
      <c r="AX319" s="14" t="s">
        <v>77</v>
      </c>
      <c r="AY319" s="253" t="s">
        <v>161</v>
      </c>
    </row>
    <row r="320" s="13" customFormat="1">
      <c r="A320" s="13"/>
      <c r="B320" s="232"/>
      <c r="C320" s="233"/>
      <c r="D320" s="234" t="s">
        <v>173</v>
      </c>
      <c r="E320" s="235" t="s">
        <v>19</v>
      </c>
      <c r="F320" s="236" t="s">
        <v>436</v>
      </c>
      <c r="G320" s="233"/>
      <c r="H320" s="237">
        <v>34.963999999999999</v>
      </c>
      <c r="I320" s="238"/>
      <c r="J320" s="233"/>
      <c r="K320" s="233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173</v>
      </c>
      <c r="AU320" s="243" t="s">
        <v>85</v>
      </c>
      <c r="AV320" s="13" t="s">
        <v>85</v>
      </c>
      <c r="AW320" s="13" t="s">
        <v>37</v>
      </c>
      <c r="AX320" s="13" t="s">
        <v>77</v>
      </c>
      <c r="AY320" s="243" t="s">
        <v>161</v>
      </c>
    </row>
    <row r="321" s="14" customFormat="1">
      <c r="A321" s="14"/>
      <c r="B321" s="244"/>
      <c r="C321" s="245"/>
      <c r="D321" s="234" t="s">
        <v>173</v>
      </c>
      <c r="E321" s="246" t="s">
        <v>19</v>
      </c>
      <c r="F321" s="247" t="s">
        <v>437</v>
      </c>
      <c r="G321" s="245"/>
      <c r="H321" s="246" t="s">
        <v>19</v>
      </c>
      <c r="I321" s="248"/>
      <c r="J321" s="245"/>
      <c r="K321" s="245"/>
      <c r="L321" s="249"/>
      <c r="M321" s="250"/>
      <c r="N321" s="251"/>
      <c r="O321" s="251"/>
      <c r="P321" s="251"/>
      <c r="Q321" s="251"/>
      <c r="R321" s="251"/>
      <c r="S321" s="251"/>
      <c r="T321" s="25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3" t="s">
        <v>173</v>
      </c>
      <c r="AU321" s="253" t="s">
        <v>85</v>
      </c>
      <c r="AV321" s="14" t="s">
        <v>81</v>
      </c>
      <c r="AW321" s="14" t="s">
        <v>37</v>
      </c>
      <c r="AX321" s="14" t="s">
        <v>77</v>
      </c>
      <c r="AY321" s="253" t="s">
        <v>161</v>
      </c>
    </row>
    <row r="322" s="13" customFormat="1">
      <c r="A322" s="13"/>
      <c r="B322" s="232"/>
      <c r="C322" s="233"/>
      <c r="D322" s="234" t="s">
        <v>173</v>
      </c>
      <c r="E322" s="235" t="s">
        <v>19</v>
      </c>
      <c r="F322" s="236" t="s">
        <v>438</v>
      </c>
      <c r="G322" s="233"/>
      <c r="H322" s="237">
        <v>17.481999999999999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173</v>
      </c>
      <c r="AU322" s="243" t="s">
        <v>85</v>
      </c>
      <c r="AV322" s="13" t="s">
        <v>85</v>
      </c>
      <c r="AW322" s="13" t="s">
        <v>37</v>
      </c>
      <c r="AX322" s="13" t="s">
        <v>77</v>
      </c>
      <c r="AY322" s="243" t="s">
        <v>161</v>
      </c>
    </row>
    <row r="323" s="13" customFormat="1">
      <c r="A323" s="13"/>
      <c r="B323" s="232"/>
      <c r="C323" s="233"/>
      <c r="D323" s="234" t="s">
        <v>173</v>
      </c>
      <c r="E323" s="235" t="s">
        <v>19</v>
      </c>
      <c r="F323" s="236" t="s">
        <v>439</v>
      </c>
      <c r="G323" s="233"/>
      <c r="H323" s="237">
        <v>-3.3999999999999999</v>
      </c>
      <c r="I323" s="238"/>
      <c r="J323" s="233"/>
      <c r="K323" s="233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173</v>
      </c>
      <c r="AU323" s="243" t="s">
        <v>85</v>
      </c>
      <c r="AV323" s="13" t="s">
        <v>85</v>
      </c>
      <c r="AW323" s="13" t="s">
        <v>37</v>
      </c>
      <c r="AX323" s="13" t="s">
        <v>77</v>
      </c>
      <c r="AY323" s="243" t="s">
        <v>161</v>
      </c>
    </row>
    <row r="324" s="15" customFormat="1">
      <c r="A324" s="15"/>
      <c r="B324" s="265"/>
      <c r="C324" s="266"/>
      <c r="D324" s="234" t="s">
        <v>173</v>
      </c>
      <c r="E324" s="267" t="s">
        <v>19</v>
      </c>
      <c r="F324" s="268" t="s">
        <v>210</v>
      </c>
      <c r="G324" s="266"/>
      <c r="H324" s="269">
        <v>210.179</v>
      </c>
      <c r="I324" s="270"/>
      <c r="J324" s="266"/>
      <c r="K324" s="266"/>
      <c r="L324" s="271"/>
      <c r="M324" s="272"/>
      <c r="N324" s="273"/>
      <c r="O324" s="273"/>
      <c r="P324" s="273"/>
      <c r="Q324" s="273"/>
      <c r="R324" s="273"/>
      <c r="S324" s="273"/>
      <c r="T324" s="274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75" t="s">
        <v>173</v>
      </c>
      <c r="AU324" s="275" t="s">
        <v>85</v>
      </c>
      <c r="AV324" s="15" t="s">
        <v>169</v>
      </c>
      <c r="AW324" s="15" t="s">
        <v>37</v>
      </c>
      <c r="AX324" s="15" t="s">
        <v>81</v>
      </c>
      <c r="AY324" s="275" t="s">
        <v>161</v>
      </c>
    </row>
    <row r="325" s="2" customFormat="1" ht="16.5" customHeight="1">
      <c r="A325" s="40"/>
      <c r="B325" s="41"/>
      <c r="C325" s="214" t="s">
        <v>440</v>
      </c>
      <c r="D325" s="214" t="s">
        <v>164</v>
      </c>
      <c r="E325" s="215" t="s">
        <v>441</v>
      </c>
      <c r="F325" s="216" t="s">
        <v>442</v>
      </c>
      <c r="G325" s="217" t="s">
        <v>309</v>
      </c>
      <c r="H325" s="218">
        <v>0.56999999999999995</v>
      </c>
      <c r="I325" s="219"/>
      <c r="J325" s="220">
        <f>ROUND(I325*H325,2)</f>
        <v>0</v>
      </c>
      <c r="K325" s="216" t="s">
        <v>168</v>
      </c>
      <c r="L325" s="46"/>
      <c r="M325" s="221" t="s">
        <v>19</v>
      </c>
      <c r="N325" s="222" t="s">
        <v>48</v>
      </c>
      <c r="O325" s="86"/>
      <c r="P325" s="223">
        <f>O325*H325</f>
        <v>0</v>
      </c>
      <c r="Q325" s="223">
        <v>0</v>
      </c>
      <c r="R325" s="223">
        <f>Q325*H325</f>
        <v>0</v>
      </c>
      <c r="S325" s="223">
        <v>1.95</v>
      </c>
      <c r="T325" s="224">
        <f>S325*H325</f>
        <v>1.1114999999999999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5" t="s">
        <v>267</v>
      </c>
      <c r="AT325" s="225" t="s">
        <v>164</v>
      </c>
      <c r="AU325" s="225" t="s">
        <v>85</v>
      </c>
      <c r="AY325" s="19" t="s">
        <v>161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9" t="s">
        <v>81</v>
      </c>
      <c r="BK325" s="226">
        <f>ROUND(I325*H325,2)</f>
        <v>0</v>
      </c>
      <c r="BL325" s="19" t="s">
        <v>267</v>
      </c>
      <c r="BM325" s="225" t="s">
        <v>443</v>
      </c>
    </row>
    <row r="326" s="2" customFormat="1">
      <c r="A326" s="40"/>
      <c r="B326" s="41"/>
      <c r="C326" s="42"/>
      <c r="D326" s="227" t="s">
        <v>171</v>
      </c>
      <c r="E326" s="42"/>
      <c r="F326" s="228" t="s">
        <v>444</v>
      </c>
      <c r="G326" s="42"/>
      <c r="H326" s="42"/>
      <c r="I326" s="229"/>
      <c r="J326" s="42"/>
      <c r="K326" s="42"/>
      <c r="L326" s="46"/>
      <c r="M326" s="230"/>
      <c r="N326" s="231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171</v>
      </c>
      <c r="AU326" s="19" t="s">
        <v>85</v>
      </c>
    </row>
    <row r="327" s="14" customFormat="1">
      <c r="A327" s="14"/>
      <c r="B327" s="244"/>
      <c r="C327" s="245"/>
      <c r="D327" s="234" t="s">
        <v>173</v>
      </c>
      <c r="E327" s="246" t="s">
        <v>19</v>
      </c>
      <c r="F327" s="247" t="s">
        <v>445</v>
      </c>
      <c r="G327" s="245"/>
      <c r="H327" s="246" t="s">
        <v>19</v>
      </c>
      <c r="I327" s="248"/>
      <c r="J327" s="245"/>
      <c r="K327" s="245"/>
      <c r="L327" s="249"/>
      <c r="M327" s="250"/>
      <c r="N327" s="251"/>
      <c r="O327" s="251"/>
      <c r="P327" s="251"/>
      <c r="Q327" s="251"/>
      <c r="R327" s="251"/>
      <c r="S327" s="251"/>
      <c r="T327" s="25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3" t="s">
        <v>173</v>
      </c>
      <c r="AU327" s="253" t="s">
        <v>85</v>
      </c>
      <c r="AV327" s="14" t="s">
        <v>81</v>
      </c>
      <c r="AW327" s="14" t="s">
        <v>37</v>
      </c>
      <c r="AX327" s="14" t="s">
        <v>77</v>
      </c>
      <c r="AY327" s="253" t="s">
        <v>161</v>
      </c>
    </row>
    <row r="328" s="13" customFormat="1">
      <c r="A328" s="13"/>
      <c r="B328" s="232"/>
      <c r="C328" s="233"/>
      <c r="D328" s="234" t="s">
        <v>173</v>
      </c>
      <c r="E328" s="235" t="s">
        <v>19</v>
      </c>
      <c r="F328" s="236" t="s">
        <v>446</v>
      </c>
      <c r="G328" s="233"/>
      <c r="H328" s="237">
        <v>0.029999999999999999</v>
      </c>
      <c r="I328" s="238"/>
      <c r="J328" s="233"/>
      <c r="K328" s="233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173</v>
      </c>
      <c r="AU328" s="243" t="s">
        <v>85</v>
      </c>
      <c r="AV328" s="13" t="s">
        <v>85</v>
      </c>
      <c r="AW328" s="13" t="s">
        <v>37</v>
      </c>
      <c r="AX328" s="13" t="s">
        <v>77</v>
      </c>
      <c r="AY328" s="243" t="s">
        <v>161</v>
      </c>
    </row>
    <row r="329" s="14" customFormat="1">
      <c r="A329" s="14"/>
      <c r="B329" s="244"/>
      <c r="C329" s="245"/>
      <c r="D329" s="234" t="s">
        <v>173</v>
      </c>
      <c r="E329" s="246" t="s">
        <v>19</v>
      </c>
      <c r="F329" s="247" t="s">
        <v>447</v>
      </c>
      <c r="G329" s="245"/>
      <c r="H329" s="246" t="s">
        <v>19</v>
      </c>
      <c r="I329" s="248"/>
      <c r="J329" s="245"/>
      <c r="K329" s="245"/>
      <c r="L329" s="249"/>
      <c r="M329" s="250"/>
      <c r="N329" s="251"/>
      <c r="O329" s="251"/>
      <c r="P329" s="251"/>
      <c r="Q329" s="251"/>
      <c r="R329" s="251"/>
      <c r="S329" s="251"/>
      <c r="T329" s="25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3" t="s">
        <v>173</v>
      </c>
      <c r="AU329" s="253" t="s">
        <v>85</v>
      </c>
      <c r="AV329" s="14" t="s">
        <v>81</v>
      </c>
      <c r="AW329" s="14" t="s">
        <v>37</v>
      </c>
      <c r="AX329" s="14" t="s">
        <v>77</v>
      </c>
      <c r="AY329" s="253" t="s">
        <v>161</v>
      </c>
    </row>
    <row r="330" s="13" customFormat="1">
      <c r="A330" s="13"/>
      <c r="B330" s="232"/>
      <c r="C330" s="233"/>
      <c r="D330" s="234" t="s">
        <v>173</v>
      </c>
      <c r="E330" s="235" t="s">
        <v>19</v>
      </c>
      <c r="F330" s="236" t="s">
        <v>448</v>
      </c>
      <c r="G330" s="233"/>
      <c r="H330" s="237">
        <v>0.54000000000000004</v>
      </c>
      <c r="I330" s="238"/>
      <c r="J330" s="233"/>
      <c r="K330" s="233"/>
      <c r="L330" s="239"/>
      <c r="M330" s="240"/>
      <c r="N330" s="241"/>
      <c r="O330" s="241"/>
      <c r="P330" s="241"/>
      <c r="Q330" s="241"/>
      <c r="R330" s="241"/>
      <c r="S330" s="241"/>
      <c r="T330" s="24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3" t="s">
        <v>173</v>
      </c>
      <c r="AU330" s="243" t="s">
        <v>85</v>
      </c>
      <c r="AV330" s="13" t="s">
        <v>85</v>
      </c>
      <c r="AW330" s="13" t="s">
        <v>37</v>
      </c>
      <c r="AX330" s="13" t="s">
        <v>77</v>
      </c>
      <c r="AY330" s="243" t="s">
        <v>161</v>
      </c>
    </row>
    <row r="331" s="15" customFormat="1">
      <c r="A331" s="15"/>
      <c r="B331" s="265"/>
      <c r="C331" s="266"/>
      <c r="D331" s="234" t="s">
        <v>173</v>
      </c>
      <c r="E331" s="267" t="s">
        <v>19</v>
      </c>
      <c r="F331" s="268" t="s">
        <v>210</v>
      </c>
      <c r="G331" s="266"/>
      <c r="H331" s="269">
        <v>0.56999999999999995</v>
      </c>
      <c r="I331" s="270"/>
      <c r="J331" s="266"/>
      <c r="K331" s="266"/>
      <c r="L331" s="271"/>
      <c r="M331" s="272"/>
      <c r="N331" s="273"/>
      <c r="O331" s="273"/>
      <c r="P331" s="273"/>
      <c r="Q331" s="273"/>
      <c r="R331" s="273"/>
      <c r="S331" s="273"/>
      <c r="T331" s="274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75" t="s">
        <v>173</v>
      </c>
      <c r="AU331" s="275" t="s">
        <v>85</v>
      </c>
      <c r="AV331" s="15" t="s">
        <v>169</v>
      </c>
      <c r="AW331" s="15" t="s">
        <v>37</v>
      </c>
      <c r="AX331" s="15" t="s">
        <v>81</v>
      </c>
      <c r="AY331" s="275" t="s">
        <v>161</v>
      </c>
    </row>
    <row r="332" s="2" customFormat="1" ht="16.5" customHeight="1">
      <c r="A332" s="40"/>
      <c r="B332" s="41"/>
      <c r="C332" s="214" t="s">
        <v>449</v>
      </c>
      <c r="D332" s="214" t="s">
        <v>164</v>
      </c>
      <c r="E332" s="215" t="s">
        <v>450</v>
      </c>
      <c r="F332" s="216" t="s">
        <v>451</v>
      </c>
      <c r="G332" s="217" t="s">
        <v>225</v>
      </c>
      <c r="H332" s="218">
        <v>1</v>
      </c>
      <c r="I332" s="219"/>
      <c r="J332" s="220">
        <f>ROUND(I332*H332,2)</f>
        <v>0</v>
      </c>
      <c r="K332" s="216" t="s">
        <v>168</v>
      </c>
      <c r="L332" s="46"/>
      <c r="M332" s="221" t="s">
        <v>19</v>
      </c>
      <c r="N332" s="222" t="s">
        <v>48</v>
      </c>
      <c r="O332" s="86"/>
      <c r="P332" s="223">
        <f>O332*H332</f>
        <v>0</v>
      </c>
      <c r="Q332" s="223">
        <v>0</v>
      </c>
      <c r="R332" s="223">
        <f>Q332*H332</f>
        <v>0</v>
      </c>
      <c r="S332" s="223">
        <v>0.00198</v>
      </c>
      <c r="T332" s="224">
        <f>S332*H332</f>
        <v>0.00198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25" t="s">
        <v>267</v>
      </c>
      <c r="AT332" s="225" t="s">
        <v>164</v>
      </c>
      <c r="AU332" s="225" t="s">
        <v>85</v>
      </c>
      <c r="AY332" s="19" t="s">
        <v>161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9" t="s">
        <v>81</v>
      </c>
      <c r="BK332" s="226">
        <f>ROUND(I332*H332,2)</f>
        <v>0</v>
      </c>
      <c r="BL332" s="19" t="s">
        <v>267</v>
      </c>
      <c r="BM332" s="225" t="s">
        <v>452</v>
      </c>
    </row>
    <row r="333" s="2" customFormat="1">
      <c r="A333" s="40"/>
      <c r="B333" s="41"/>
      <c r="C333" s="42"/>
      <c r="D333" s="227" t="s">
        <v>171</v>
      </c>
      <c r="E333" s="42"/>
      <c r="F333" s="228" t="s">
        <v>453</v>
      </c>
      <c r="G333" s="42"/>
      <c r="H333" s="42"/>
      <c r="I333" s="229"/>
      <c r="J333" s="42"/>
      <c r="K333" s="42"/>
      <c r="L333" s="46"/>
      <c r="M333" s="230"/>
      <c r="N333" s="231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171</v>
      </c>
      <c r="AU333" s="19" t="s">
        <v>85</v>
      </c>
    </row>
    <row r="334" s="13" customFormat="1">
      <c r="A334" s="13"/>
      <c r="B334" s="232"/>
      <c r="C334" s="233"/>
      <c r="D334" s="234" t="s">
        <v>173</v>
      </c>
      <c r="E334" s="235" t="s">
        <v>19</v>
      </c>
      <c r="F334" s="236" t="s">
        <v>454</v>
      </c>
      <c r="G334" s="233"/>
      <c r="H334" s="237">
        <v>1</v>
      </c>
      <c r="I334" s="238"/>
      <c r="J334" s="233"/>
      <c r="K334" s="233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173</v>
      </c>
      <c r="AU334" s="243" t="s">
        <v>85</v>
      </c>
      <c r="AV334" s="13" t="s">
        <v>85</v>
      </c>
      <c r="AW334" s="13" t="s">
        <v>37</v>
      </c>
      <c r="AX334" s="13" t="s">
        <v>81</v>
      </c>
      <c r="AY334" s="243" t="s">
        <v>161</v>
      </c>
    </row>
    <row r="335" s="12" customFormat="1" ht="20.88" customHeight="1">
      <c r="A335" s="12"/>
      <c r="B335" s="198"/>
      <c r="C335" s="199"/>
      <c r="D335" s="200" t="s">
        <v>76</v>
      </c>
      <c r="E335" s="212" t="s">
        <v>455</v>
      </c>
      <c r="F335" s="212" t="s">
        <v>456</v>
      </c>
      <c r="G335" s="199"/>
      <c r="H335" s="199"/>
      <c r="I335" s="202"/>
      <c r="J335" s="213">
        <f>BK335</f>
        <v>0</v>
      </c>
      <c r="K335" s="199"/>
      <c r="L335" s="204"/>
      <c r="M335" s="205"/>
      <c r="N335" s="206"/>
      <c r="O335" s="206"/>
      <c r="P335" s="207">
        <f>SUM(P336:P337)</f>
        <v>0</v>
      </c>
      <c r="Q335" s="206"/>
      <c r="R335" s="207">
        <f>SUM(R336:R337)</f>
        <v>0.13461000000000001</v>
      </c>
      <c r="S335" s="206"/>
      <c r="T335" s="208">
        <f>SUM(T336:T337)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09" t="s">
        <v>81</v>
      </c>
      <c r="AT335" s="210" t="s">
        <v>76</v>
      </c>
      <c r="AU335" s="210" t="s">
        <v>85</v>
      </c>
      <c r="AY335" s="209" t="s">
        <v>161</v>
      </c>
      <c r="BK335" s="211">
        <f>SUM(BK336:BK337)</f>
        <v>0</v>
      </c>
    </row>
    <row r="336" s="2" customFormat="1" ht="24.15" customHeight="1">
      <c r="A336" s="40"/>
      <c r="B336" s="41"/>
      <c r="C336" s="214" t="s">
        <v>457</v>
      </c>
      <c r="D336" s="214" t="s">
        <v>164</v>
      </c>
      <c r="E336" s="215" t="s">
        <v>458</v>
      </c>
      <c r="F336" s="216" t="s">
        <v>459</v>
      </c>
      <c r="G336" s="217" t="s">
        <v>167</v>
      </c>
      <c r="H336" s="218">
        <v>641</v>
      </c>
      <c r="I336" s="219"/>
      <c r="J336" s="220">
        <f>ROUND(I336*H336,2)</f>
        <v>0</v>
      </c>
      <c r="K336" s="216" t="s">
        <v>168</v>
      </c>
      <c r="L336" s="46"/>
      <c r="M336" s="221" t="s">
        <v>19</v>
      </c>
      <c r="N336" s="222" t="s">
        <v>48</v>
      </c>
      <c r="O336" s="86"/>
      <c r="P336" s="223">
        <f>O336*H336</f>
        <v>0</v>
      </c>
      <c r="Q336" s="223">
        <v>0.00021000000000000001</v>
      </c>
      <c r="R336" s="223">
        <f>Q336*H336</f>
        <v>0.13461000000000001</v>
      </c>
      <c r="S336" s="223">
        <v>0</v>
      </c>
      <c r="T336" s="224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25" t="s">
        <v>460</v>
      </c>
      <c r="AT336" s="225" t="s">
        <v>164</v>
      </c>
      <c r="AU336" s="225" t="s">
        <v>162</v>
      </c>
      <c r="AY336" s="19" t="s">
        <v>161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9" t="s">
        <v>81</v>
      </c>
      <c r="BK336" s="226">
        <f>ROUND(I336*H336,2)</f>
        <v>0</v>
      </c>
      <c r="BL336" s="19" t="s">
        <v>460</v>
      </c>
      <c r="BM336" s="225" t="s">
        <v>461</v>
      </c>
    </row>
    <row r="337" s="2" customFormat="1">
      <c r="A337" s="40"/>
      <c r="B337" s="41"/>
      <c r="C337" s="42"/>
      <c r="D337" s="227" t="s">
        <v>171</v>
      </c>
      <c r="E337" s="42"/>
      <c r="F337" s="228" t="s">
        <v>462</v>
      </c>
      <c r="G337" s="42"/>
      <c r="H337" s="42"/>
      <c r="I337" s="229"/>
      <c r="J337" s="42"/>
      <c r="K337" s="42"/>
      <c r="L337" s="46"/>
      <c r="M337" s="230"/>
      <c r="N337" s="231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171</v>
      </c>
      <c r="AU337" s="19" t="s">
        <v>162</v>
      </c>
    </row>
    <row r="338" s="12" customFormat="1" ht="22.8" customHeight="1">
      <c r="A338" s="12"/>
      <c r="B338" s="198"/>
      <c r="C338" s="199"/>
      <c r="D338" s="200" t="s">
        <v>76</v>
      </c>
      <c r="E338" s="212" t="s">
        <v>463</v>
      </c>
      <c r="F338" s="212" t="s">
        <v>464</v>
      </c>
      <c r="G338" s="199"/>
      <c r="H338" s="199"/>
      <c r="I338" s="202"/>
      <c r="J338" s="213">
        <f>BK338</f>
        <v>0</v>
      </c>
      <c r="K338" s="199"/>
      <c r="L338" s="204"/>
      <c r="M338" s="205"/>
      <c r="N338" s="206"/>
      <c r="O338" s="206"/>
      <c r="P338" s="207">
        <f>SUM(P339:P349)</f>
        <v>0</v>
      </c>
      <c r="Q338" s="206"/>
      <c r="R338" s="207">
        <f>SUM(R339:R349)</f>
        <v>0</v>
      </c>
      <c r="S338" s="206"/>
      <c r="T338" s="208">
        <f>SUM(T339:T349)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09" t="s">
        <v>81</v>
      </c>
      <c r="AT338" s="210" t="s">
        <v>76</v>
      </c>
      <c r="AU338" s="210" t="s">
        <v>81</v>
      </c>
      <c r="AY338" s="209" t="s">
        <v>161</v>
      </c>
      <c r="BK338" s="211">
        <f>SUM(BK339:BK349)</f>
        <v>0</v>
      </c>
    </row>
    <row r="339" s="2" customFormat="1" ht="16.5" customHeight="1">
      <c r="A339" s="40"/>
      <c r="B339" s="41"/>
      <c r="C339" s="214" t="s">
        <v>465</v>
      </c>
      <c r="D339" s="214" t="s">
        <v>164</v>
      </c>
      <c r="E339" s="215" t="s">
        <v>466</v>
      </c>
      <c r="F339" s="216" t="s">
        <v>467</v>
      </c>
      <c r="G339" s="217" t="s">
        <v>186</v>
      </c>
      <c r="H339" s="218">
        <v>139.487</v>
      </c>
      <c r="I339" s="219"/>
      <c r="J339" s="220">
        <f>ROUND(I339*H339,2)</f>
        <v>0</v>
      </c>
      <c r="K339" s="216" t="s">
        <v>168</v>
      </c>
      <c r="L339" s="46"/>
      <c r="M339" s="221" t="s">
        <v>19</v>
      </c>
      <c r="N339" s="222" t="s">
        <v>48</v>
      </c>
      <c r="O339" s="86"/>
      <c r="P339" s="223">
        <f>O339*H339</f>
        <v>0</v>
      </c>
      <c r="Q339" s="223">
        <v>0</v>
      </c>
      <c r="R339" s="223">
        <f>Q339*H339</f>
        <v>0</v>
      </c>
      <c r="S339" s="223">
        <v>0</v>
      </c>
      <c r="T339" s="224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25" t="s">
        <v>169</v>
      </c>
      <c r="AT339" s="225" t="s">
        <v>164</v>
      </c>
      <c r="AU339" s="225" t="s">
        <v>85</v>
      </c>
      <c r="AY339" s="19" t="s">
        <v>161</v>
      </c>
      <c r="BE339" s="226">
        <f>IF(N339="základní",J339,0)</f>
        <v>0</v>
      </c>
      <c r="BF339" s="226">
        <f>IF(N339="snížená",J339,0)</f>
        <v>0</v>
      </c>
      <c r="BG339" s="226">
        <f>IF(N339="zákl. přenesená",J339,0)</f>
        <v>0</v>
      </c>
      <c r="BH339" s="226">
        <f>IF(N339="sníž. přenesená",J339,0)</f>
        <v>0</v>
      </c>
      <c r="BI339" s="226">
        <f>IF(N339="nulová",J339,0)</f>
        <v>0</v>
      </c>
      <c r="BJ339" s="19" t="s">
        <v>81</v>
      </c>
      <c r="BK339" s="226">
        <f>ROUND(I339*H339,2)</f>
        <v>0</v>
      </c>
      <c r="BL339" s="19" t="s">
        <v>169</v>
      </c>
      <c r="BM339" s="225" t="s">
        <v>468</v>
      </c>
    </row>
    <row r="340" s="2" customFormat="1">
      <c r="A340" s="40"/>
      <c r="B340" s="41"/>
      <c r="C340" s="42"/>
      <c r="D340" s="227" t="s">
        <v>171</v>
      </c>
      <c r="E340" s="42"/>
      <c r="F340" s="228" t="s">
        <v>469</v>
      </c>
      <c r="G340" s="42"/>
      <c r="H340" s="42"/>
      <c r="I340" s="229"/>
      <c r="J340" s="42"/>
      <c r="K340" s="42"/>
      <c r="L340" s="46"/>
      <c r="M340" s="230"/>
      <c r="N340" s="231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171</v>
      </c>
      <c r="AU340" s="19" t="s">
        <v>85</v>
      </c>
    </row>
    <row r="341" s="2" customFormat="1" ht="24.15" customHeight="1">
      <c r="A341" s="40"/>
      <c r="B341" s="41"/>
      <c r="C341" s="214" t="s">
        <v>470</v>
      </c>
      <c r="D341" s="214" t="s">
        <v>164</v>
      </c>
      <c r="E341" s="215" t="s">
        <v>471</v>
      </c>
      <c r="F341" s="216" t="s">
        <v>472</v>
      </c>
      <c r="G341" s="217" t="s">
        <v>186</v>
      </c>
      <c r="H341" s="218">
        <v>139.487</v>
      </c>
      <c r="I341" s="219"/>
      <c r="J341" s="220">
        <f>ROUND(I341*H341,2)</f>
        <v>0</v>
      </c>
      <c r="K341" s="216" t="s">
        <v>168</v>
      </c>
      <c r="L341" s="46"/>
      <c r="M341" s="221" t="s">
        <v>19</v>
      </c>
      <c r="N341" s="222" t="s">
        <v>48</v>
      </c>
      <c r="O341" s="86"/>
      <c r="P341" s="223">
        <f>O341*H341</f>
        <v>0</v>
      </c>
      <c r="Q341" s="223">
        <v>0</v>
      </c>
      <c r="R341" s="223">
        <f>Q341*H341</f>
        <v>0</v>
      </c>
      <c r="S341" s="223">
        <v>0</v>
      </c>
      <c r="T341" s="224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25" t="s">
        <v>169</v>
      </c>
      <c r="AT341" s="225" t="s">
        <v>164</v>
      </c>
      <c r="AU341" s="225" t="s">
        <v>85</v>
      </c>
      <c r="AY341" s="19" t="s">
        <v>161</v>
      </c>
      <c r="BE341" s="226">
        <f>IF(N341="základní",J341,0)</f>
        <v>0</v>
      </c>
      <c r="BF341" s="226">
        <f>IF(N341="snížená",J341,0)</f>
        <v>0</v>
      </c>
      <c r="BG341" s="226">
        <f>IF(N341="zákl. přenesená",J341,0)</f>
        <v>0</v>
      </c>
      <c r="BH341" s="226">
        <f>IF(N341="sníž. přenesená",J341,0)</f>
        <v>0</v>
      </c>
      <c r="BI341" s="226">
        <f>IF(N341="nulová",J341,0)</f>
        <v>0</v>
      </c>
      <c r="BJ341" s="19" t="s">
        <v>81</v>
      </c>
      <c r="BK341" s="226">
        <f>ROUND(I341*H341,2)</f>
        <v>0</v>
      </c>
      <c r="BL341" s="19" t="s">
        <v>169</v>
      </c>
      <c r="BM341" s="225" t="s">
        <v>473</v>
      </c>
    </row>
    <row r="342" s="2" customFormat="1">
      <c r="A342" s="40"/>
      <c r="B342" s="41"/>
      <c r="C342" s="42"/>
      <c r="D342" s="227" t="s">
        <v>171</v>
      </c>
      <c r="E342" s="42"/>
      <c r="F342" s="228" t="s">
        <v>474</v>
      </c>
      <c r="G342" s="42"/>
      <c r="H342" s="42"/>
      <c r="I342" s="229"/>
      <c r="J342" s="42"/>
      <c r="K342" s="42"/>
      <c r="L342" s="46"/>
      <c r="M342" s="230"/>
      <c r="N342" s="231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171</v>
      </c>
      <c r="AU342" s="19" t="s">
        <v>85</v>
      </c>
    </row>
    <row r="343" s="2" customFormat="1" ht="24.15" customHeight="1">
      <c r="A343" s="40"/>
      <c r="B343" s="41"/>
      <c r="C343" s="214" t="s">
        <v>475</v>
      </c>
      <c r="D343" s="214" t="s">
        <v>164</v>
      </c>
      <c r="E343" s="215" t="s">
        <v>476</v>
      </c>
      <c r="F343" s="216" t="s">
        <v>477</v>
      </c>
      <c r="G343" s="217" t="s">
        <v>186</v>
      </c>
      <c r="H343" s="218">
        <v>72.305000000000007</v>
      </c>
      <c r="I343" s="219"/>
      <c r="J343" s="220">
        <f>ROUND(I343*H343,2)</f>
        <v>0</v>
      </c>
      <c r="K343" s="216" t="s">
        <v>19</v>
      </c>
      <c r="L343" s="46"/>
      <c r="M343" s="221" t="s">
        <v>19</v>
      </c>
      <c r="N343" s="222" t="s">
        <v>48</v>
      </c>
      <c r="O343" s="86"/>
      <c r="P343" s="223">
        <f>O343*H343</f>
        <v>0</v>
      </c>
      <c r="Q343" s="223">
        <v>0</v>
      </c>
      <c r="R343" s="223">
        <f>Q343*H343</f>
        <v>0</v>
      </c>
      <c r="S343" s="223">
        <v>0</v>
      </c>
      <c r="T343" s="224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25" t="s">
        <v>169</v>
      </c>
      <c r="AT343" s="225" t="s">
        <v>164</v>
      </c>
      <c r="AU343" s="225" t="s">
        <v>85</v>
      </c>
      <c r="AY343" s="19" t="s">
        <v>161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9" t="s">
        <v>81</v>
      </c>
      <c r="BK343" s="226">
        <f>ROUND(I343*H343,2)</f>
        <v>0</v>
      </c>
      <c r="BL343" s="19" t="s">
        <v>169</v>
      </c>
      <c r="BM343" s="225" t="s">
        <v>478</v>
      </c>
    </row>
    <row r="344" s="2" customFormat="1" ht="24.15" customHeight="1">
      <c r="A344" s="40"/>
      <c r="B344" s="41"/>
      <c r="C344" s="214" t="s">
        <v>479</v>
      </c>
      <c r="D344" s="214" t="s">
        <v>164</v>
      </c>
      <c r="E344" s="215" t="s">
        <v>480</v>
      </c>
      <c r="F344" s="216" t="s">
        <v>481</v>
      </c>
      <c r="G344" s="217" t="s">
        <v>186</v>
      </c>
      <c r="H344" s="218">
        <v>29.23</v>
      </c>
      <c r="I344" s="219"/>
      <c r="J344" s="220">
        <f>ROUND(I344*H344,2)</f>
        <v>0</v>
      </c>
      <c r="K344" s="216" t="s">
        <v>19</v>
      </c>
      <c r="L344" s="46"/>
      <c r="M344" s="221" t="s">
        <v>19</v>
      </c>
      <c r="N344" s="222" t="s">
        <v>48</v>
      </c>
      <c r="O344" s="86"/>
      <c r="P344" s="223">
        <f>O344*H344</f>
        <v>0</v>
      </c>
      <c r="Q344" s="223">
        <v>0</v>
      </c>
      <c r="R344" s="223">
        <f>Q344*H344</f>
        <v>0</v>
      </c>
      <c r="S344" s="223">
        <v>0</v>
      </c>
      <c r="T344" s="224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25" t="s">
        <v>169</v>
      </c>
      <c r="AT344" s="225" t="s">
        <v>164</v>
      </c>
      <c r="AU344" s="225" t="s">
        <v>85</v>
      </c>
      <c r="AY344" s="19" t="s">
        <v>161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9" t="s">
        <v>81</v>
      </c>
      <c r="BK344" s="226">
        <f>ROUND(I344*H344,2)</f>
        <v>0</v>
      </c>
      <c r="BL344" s="19" t="s">
        <v>169</v>
      </c>
      <c r="BM344" s="225" t="s">
        <v>482</v>
      </c>
    </row>
    <row r="345" s="2" customFormat="1" ht="24.15" customHeight="1">
      <c r="A345" s="40"/>
      <c r="B345" s="41"/>
      <c r="C345" s="214" t="s">
        <v>483</v>
      </c>
      <c r="D345" s="214" t="s">
        <v>164</v>
      </c>
      <c r="E345" s="215" t="s">
        <v>484</v>
      </c>
      <c r="F345" s="216" t="s">
        <v>485</v>
      </c>
      <c r="G345" s="217" t="s">
        <v>186</v>
      </c>
      <c r="H345" s="218">
        <v>2.7810000000000001</v>
      </c>
      <c r="I345" s="219"/>
      <c r="J345" s="220">
        <f>ROUND(I345*H345,2)</f>
        <v>0</v>
      </c>
      <c r="K345" s="216" t="s">
        <v>19</v>
      </c>
      <c r="L345" s="46"/>
      <c r="M345" s="221" t="s">
        <v>19</v>
      </c>
      <c r="N345" s="222" t="s">
        <v>48</v>
      </c>
      <c r="O345" s="86"/>
      <c r="P345" s="223">
        <f>O345*H345</f>
        <v>0</v>
      </c>
      <c r="Q345" s="223">
        <v>0</v>
      </c>
      <c r="R345" s="223">
        <f>Q345*H345</f>
        <v>0</v>
      </c>
      <c r="S345" s="223">
        <v>0</v>
      </c>
      <c r="T345" s="224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25" t="s">
        <v>169</v>
      </c>
      <c r="AT345" s="225" t="s">
        <v>164</v>
      </c>
      <c r="AU345" s="225" t="s">
        <v>85</v>
      </c>
      <c r="AY345" s="19" t="s">
        <v>161</v>
      </c>
      <c r="BE345" s="226">
        <f>IF(N345="základní",J345,0)</f>
        <v>0</v>
      </c>
      <c r="BF345" s="226">
        <f>IF(N345="snížená",J345,0)</f>
        <v>0</v>
      </c>
      <c r="BG345" s="226">
        <f>IF(N345="zákl. přenesená",J345,0)</f>
        <v>0</v>
      </c>
      <c r="BH345" s="226">
        <f>IF(N345="sníž. přenesená",J345,0)</f>
        <v>0</v>
      </c>
      <c r="BI345" s="226">
        <f>IF(N345="nulová",J345,0)</f>
        <v>0</v>
      </c>
      <c r="BJ345" s="19" t="s">
        <v>81</v>
      </c>
      <c r="BK345" s="226">
        <f>ROUND(I345*H345,2)</f>
        <v>0</v>
      </c>
      <c r="BL345" s="19" t="s">
        <v>169</v>
      </c>
      <c r="BM345" s="225" t="s">
        <v>486</v>
      </c>
    </row>
    <row r="346" s="2" customFormat="1" ht="24.15" customHeight="1">
      <c r="A346" s="40"/>
      <c r="B346" s="41"/>
      <c r="C346" s="214" t="s">
        <v>487</v>
      </c>
      <c r="D346" s="214" t="s">
        <v>164</v>
      </c>
      <c r="E346" s="215" t="s">
        <v>488</v>
      </c>
      <c r="F346" s="216" t="s">
        <v>489</v>
      </c>
      <c r="G346" s="217" t="s">
        <v>186</v>
      </c>
      <c r="H346" s="218">
        <v>0.94399999999999995</v>
      </c>
      <c r="I346" s="219"/>
      <c r="J346" s="220">
        <f>ROUND(I346*H346,2)</f>
        <v>0</v>
      </c>
      <c r="K346" s="216" t="s">
        <v>19</v>
      </c>
      <c r="L346" s="46"/>
      <c r="M346" s="221" t="s">
        <v>19</v>
      </c>
      <c r="N346" s="222" t="s">
        <v>48</v>
      </c>
      <c r="O346" s="86"/>
      <c r="P346" s="223">
        <f>O346*H346</f>
        <v>0</v>
      </c>
      <c r="Q346" s="223">
        <v>0</v>
      </c>
      <c r="R346" s="223">
        <f>Q346*H346</f>
        <v>0</v>
      </c>
      <c r="S346" s="223">
        <v>0</v>
      </c>
      <c r="T346" s="224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25" t="s">
        <v>169</v>
      </c>
      <c r="AT346" s="225" t="s">
        <v>164</v>
      </c>
      <c r="AU346" s="225" t="s">
        <v>85</v>
      </c>
      <c r="AY346" s="19" t="s">
        <v>161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9" t="s">
        <v>81</v>
      </c>
      <c r="BK346" s="226">
        <f>ROUND(I346*H346,2)</f>
        <v>0</v>
      </c>
      <c r="BL346" s="19" t="s">
        <v>169</v>
      </c>
      <c r="BM346" s="225" t="s">
        <v>490</v>
      </c>
    </row>
    <row r="347" s="2" customFormat="1" ht="24.15" customHeight="1">
      <c r="A347" s="40"/>
      <c r="B347" s="41"/>
      <c r="C347" s="214" t="s">
        <v>491</v>
      </c>
      <c r="D347" s="214" t="s">
        <v>164</v>
      </c>
      <c r="E347" s="215" t="s">
        <v>492</v>
      </c>
      <c r="F347" s="216" t="s">
        <v>493</v>
      </c>
      <c r="G347" s="217" t="s">
        <v>186</v>
      </c>
      <c r="H347" s="218">
        <v>2.5550000000000002</v>
      </c>
      <c r="I347" s="219"/>
      <c r="J347" s="220">
        <f>ROUND(I347*H347,2)</f>
        <v>0</v>
      </c>
      <c r="K347" s="216" t="s">
        <v>19</v>
      </c>
      <c r="L347" s="46"/>
      <c r="M347" s="221" t="s">
        <v>19</v>
      </c>
      <c r="N347" s="222" t="s">
        <v>48</v>
      </c>
      <c r="O347" s="86"/>
      <c r="P347" s="223">
        <f>O347*H347</f>
        <v>0</v>
      </c>
      <c r="Q347" s="223">
        <v>0</v>
      </c>
      <c r="R347" s="223">
        <f>Q347*H347</f>
        <v>0</v>
      </c>
      <c r="S347" s="223">
        <v>0</v>
      </c>
      <c r="T347" s="224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25" t="s">
        <v>169</v>
      </c>
      <c r="AT347" s="225" t="s">
        <v>164</v>
      </c>
      <c r="AU347" s="225" t="s">
        <v>85</v>
      </c>
      <c r="AY347" s="19" t="s">
        <v>161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9" t="s">
        <v>81</v>
      </c>
      <c r="BK347" s="226">
        <f>ROUND(I347*H347,2)</f>
        <v>0</v>
      </c>
      <c r="BL347" s="19" t="s">
        <v>169</v>
      </c>
      <c r="BM347" s="225" t="s">
        <v>494</v>
      </c>
    </row>
    <row r="348" s="2" customFormat="1" ht="24.15" customHeight="1">
      <c r="A348" s="40"/>
      <c r="B348" s="41"/>
      <c r="C348" s="214" t="s">
        <v>495</v>
      </c>
      <c r="D348" s="214" t="s">
        <v>164</v>
      </c>
      <c r="E348" s="215" t="s">
        <v>496</v>
      </c>
      <c r="F348" s="216" t="s">
        <v>497</v>
      </c>
      <c r="G348" s="217" t="s">
        <v>186</v>
      </c>
      <c r="H348" s="218">
        <v>17.219999999999999</v>
      </c>
      <c r="I348" s="219"/>
      <c r="J348" s="220">
        <f>ROUND(I348*H348,2)</f>
        <v>0</v>
      </c>
      <c r="K348" s="216" t="s">
        <v>19</v>
      </c>
      <c r="L348" s="46"/>
      <c r="M348" s="221" t="s">
        <v>19</v>
      </c>
      <c r="N348" s="222" t="s">
        <v>48</v>
      </c>
      <c r="O348" s="86"/>
      <c r="P348" s="223">
        <f>O348*H348</f>
        <v>0</v>
      </c>
      <c r="Q348" s="223">
        <v>0</v>
      </c>
      <c r="R348" s="223">
        <f>Q348*H348</f>
        <v>0</v>
      </c>
      <c r="S348" s="223">
        <v>0</v>
      </c>
      <c r="T348" s="224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25" t="s">
        <v>169</v>
      </c>
      <c r="AT348" s="225" t="s">
        <v>164</v>
      </c>
      <c r="AU348" s="225" t="s">
        <v>85</v>
      </c>
      <c r="AY348" s="19" t="s">
        <v>161</v>
      </c>
      <c r="BE348" s="226">
        <f>IF(N348="základní",J348,0)</f>
        <v>0</v>
      </c>
      <c r="BF348" s="226">
        <f>IF(N348="snížená",J348,0)</f>
        <v>0</v>
      </c>
      <c r="BG348" s="226">
        <f>IF(N348="zákl. přenesená",J348,0)</f>
        <v>0</v>
      </c>
      <c r="BH348" s="226">
        <f>IF(N348="sníž. přenesená",J348,0)</f>
        <v>0</v>
      </c>
      <c r="BI348" s="226">
        <f>IF(N348="nulová",J348,0)</f>
        <v>0</v>
      </c>
      <c r="BJ348" s="19" t="s">
        <v>81</v>
      </c>
      <c r="BK348" s="226">
        <f>ROUND(I348*H348,2)</f>
        <v>0</v>
      </c>
      <c r="BL348" s="19" t="s">
        <v>169</v>
      </c>
      <c r="BM348" s="225" t="s">
        <v>498</v>
      </c>
    </row>
    <row r="349" s="2" customFormat="1" ht="24.15" customHeight="1">
      <c r="A349" s="40"/>
      <c r="B349" s="41"/>
      <c r="C349" s="214" t="s">
        <v>499</v>
      </c>
      <c r="D349" s="214" t="s">
        <v>164</v>
      </c>
      <c r="E349" s="215" t="s">
        <v>500</v>
      </c>
      <c r="F349" s="216" t="s">
        <v>501</v>
      </c>
      <c r="G349" s="217" t="s">
        <v>186</v>
      </c>
      <c r="H349" s="218">
        <v>14.452</v>
      </c>
      <c r="I349" s="219"/>
      <c r="J349" s="220">
        <f>ROUND(I349*H349,2)</f>
        <v>0</v>
      </c>
      <c r="K349" s="216" t="s">
        <v>19</v>
      </c>
      <c r="L349" s="46"/>
      <c r="M349" s="221" t="s">
        <v>19</v>
      </c>
      <c r="N349" s="222" t="s">
        <v>48</v>
      </c>
      <c r="O349" s="86"/>
      <c r="P349" s="223">
        <f>O349*H349</f>
        <v>0</v>
      </c>
      <c r="Q349" s="223">
        <v>0</v>
      </c>
      <c r="R349" s="223">
        <f>Q349*H349</f>
        <v>0</v>
      </c>
      <c r="S349" s="223">
        <v>0</v>
      </c>
      <c r="T349" s="224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25" t="s">
        <v>169</v>
      </c>
      <c r="AT349" s="225" t="s">
        <v>164</v>
      </c>
      <c r="AU349" s="225" t="s">
        <v>85</v>
      </c>
      <c r="AY349" s="19" t="s">
        <v>161</v>
      </c>
      <c r="BE349" s="226">
        <f>IF(N349="základní",J349,0)</f>
        <v>0</v>
      </c>
      <c r="BF349" s="226">
        <f>IF(N349="snížená",J349,0)</f>
        <v>0</v>
      </c>
      <c r="BG349" s="226">
        <f>IF(N349="zákl. přenesená",J349,0)</f>
        <v>0</v>
      </c>
      <c r="BH349" s="226">
        <f>IF(N349="sníž. přenesená",J349,0)</f>
        <v>0</v>
      </c>
      <c r="BI349" s="226">
        <f>IF(N349="nulová",J349,0)</f>
        <v>0</v>
      </c>
      <c r="BJ349" s="19" t="s">
        <v>81</v>
      </c>
      <c r="BK349" s="226">
        <f>ROUND(I349*H349,2)</f>
        <v>0</v>
      </c>
      <c r="BL349" s="19" t="s">
        <v>169</v>
      </c>
      <c r="BM349" s="225" t="s">
        <v>502</v>
      </c>
    </row>
    <row r="350" s="12" customFormat="1" ht="22.8" customHeight="1">
      <c r="A350" s="12"/>
      <c r="B350" s="198"/>
      <c r="C350" s="199"/>
      <c r="D350" s="200" t="s">
        <v>76</v>
      </c>
      <c r="E350" s="212" t="s">
        <v>503</v>
      </c>
      <c r="F350" s="212" t="s">
        <v>504</v>
      </c>
      <c r="G350" s="199"/>
      <c r="H350" s="199"/>
      <c r="I350" s="202"/>
      <c r="J350" s="213">
        <f>BK350</f>
        <v>0</v>
      </c>
      <c r="K350" s="199"/>
      <c r="L350" s="204"/>
      <c r="M350" s="205"/>
      <c r="N350" s="206"/>
      <c r="O350" s="206"/>
      <c r="P350" s="207">
        <f>SUM(P351:P352)</f>
        <v>0</v>
      </c>
      <c r="Q350" s="206"/>
      <c r="R350" s="207">
        <f>SUM(R351:R352)</f>
        <v>0</v>
      </c>
      <c r="S350" s="206"/>
      <c r="T350" s="208">
        <f>SUM(T351:T352)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09" t="s">
        <v>81</v>
      </c>
      <c r="AT350" s="210" t="s">
        <v>76</v>
      </c>
      <c r="AU350" s="210" t="s">
        <v>81</v>
      </c>
      <c r="AY350" s="209" t="s">
        <v>161</v>
      </c>
      <c r="BK350" s="211">
        <f>SUM(BK351:BK352)</f>
        <v>0</v>
      </c>
    </row>
    <row r="351" s="2" customFormat="1" ht="33" customHeight="1">
      <c r="A351" s="40"/>
      <c r="B351" s="41"/>
      <c r="C351" s="214" t="s">
        <v>505</v>
      </c>
      <c r="D351" s="214" t="s">
        <v>164</v>
      </c>
      <c r="E351" s="215" t="s">
        <v>506</v>
      </c>
      <c r="F351" s="216" t="s">
        <v>507</v>
      </c>
      <c r="G351" s="217" t="s">
        <v>186</v>
      </c>
      <c r="H351" s="218">
        <v>16.236000000000001</v>
      </c>
      <c r="I351" s="219"/>
      <c r="J351" s="220">
        <f>ROUND(I351*H351,2)</f>
        <v>0</v>
      </c>
      <c r="K351" s="216" t="s">
        <v>168</v>
      </c>
      <c r="L351" s="46"/>
      <c r="M351" s="221" t="s">
        <v>19</v>
      </c>
      <c r="N351" s="222" t="s">
        <v>48</v>
      </c>
      <c r="O351" s="86"/>
      <c r="P351" s="223">
        <f>O351*H351</f>
        <v>0</v>
      </c>
      <c r="Q351" s="223">
        <v>0</v>
      </c>
      <c r="R351" s="223">
        <f>Q351*H351</f>
        <v>0</v>
      </c>
      <c r="S351" s="223">
        <v>0</v>
      </c>
      <c r="T351" s="224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25" t="s">
        <v>169</v>
      </c>
      <c r="AT351" s="225" t="s">
        <v>164</v>
      </c>
      <c r="AU351" s="225" t="s">
        <v>85</v>
      </c>
      <c r="AY351" s="19" t="s">
        <v>161</v>
      </c>
      <c r="BE351" s="226">
        <f>IF(N351="základní",J351,0)</f>
        <v>0</v>
      </c>
      <c r="BF351" s="226">
        <f>IF(N351="snížená",J351,0)</f>
        <v>0</v>
      </c>
      <c r="BG351" s="226">
        <f>IF(N351="zákl. přenesená",J351,0)</f>
        <v>0</v>
      </c>
      <c r="BH351" s="226">
        <f>IF(N351="sníž. přenesená",J351,0)</f>
        <v>0</v>
      </c>
      <c r="BI351" s="226">
        <f>IF(N351="nulová",J351,0)</f>
        <v>0</v>
      </c>
      <c r="BJ351" s="19" t="s">
        <v>81</v>
      </c>
      <c r="BK351" s="226">
        <f>ROUND(I351*H351,2)</f>
        <v>0</v>
      </c>
      <c r="BL351" s="19" t="s">
        <v>169</v>
      </c>
      <c r="BM351" s="225" t="s">
        <v>508</v>
      </c>
    </row>
    <row r="352" s="2" customFormat="1">
      <c r="A352" s="40"/>
      <c r="B352" s="41"/>
      <c r="C352" s="42"/>
      <c r="D352" s="227" t="s">
        <v>171</v>
      </c>
      <c r="E352" s="42"/>
      <c r="F352" s="228" t="s">
        <v>509</v>
      </c>
      <c r="G352" s="42"/>
      <c r="H352" s="42"/>
      <c r="I352" s="229"/>
      <c r="J352" s="42"/>
      <c r="K352" s="42"/>
      <c r="L352" s="46"/>
      <c r="M352" s="230"/>
      <c r="N352" s="231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171</v>
      </c>
      <c r="AU352" s="19" t="s">
        <v>85</v>
      </c>
    </row>
    <row r="353" s="12" customFormat="1" ht="25.92" customHeight="1">
      <c r="A353" s="12"/>
      <c r="B353" s="198"/>
      <c r="C353" s="199"/>
      <c r="D353" s="200" t="s">
        <v>76</v>
      </c>
      <c r="E353" s="201" t="s">
        <v>510</v>
      </c>
      <c r="F353" s="201" t="s">
        <v>511</v>
      </c>
      <c r="G353" s="199"/>
      <c r="H353" s="199"/>
      <c r="I353" s="202"/>
      <c r="J353" s="203">
        <f>BK353</f>
        <v>0</v>
      </c>
      <c r="K353" s="199"/>
      <c r="L353" s="204"/>
      <c r="M353" s="205"/>
      <c r="N353" s="206"/>
      <c r="O353" s="206"/>
      <c r="P353" s="207">
        <f>P354+P365+P399+P423+P439+P443+P455+P467+P505+P556+P816+P824</f>
        <v>0</v>
      </c>
      <c r="Q353" s="206"/>
      <c r="R353" s="207">
        <f>R354+R365+R399+R423+R439+R443+R455+R467+R505+R556+R816+R824</f>
        <v>22.331321442062002</v>
      </c>
      <c r="S353" s="206"/>
      <c r="T353" s="208">
        <f>T354+T365+T399+T423+T439+T443+T455+T467+T505+T556+T816+T824</f>
        <v>38.551804720000007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09" t="s">
        <v>85</v>
      </c>
      <c r="AT353" s="210" t="s">
        <v>76</v>
      </c>
      <c r="AU353" s="210" t="s">
        <v>77</v>
      </c>
      <c r="AY353" s="209" t="s">
        <v>161</v>
      </c>
      <c r="BK353" s="211">
        <f>BK354+BK365+BK399+BK423+BK439+BK443+BK455+BK467+BK505+BK556+BK816+BK824</f>
        <v>0</v>
      </c>
    </row>
    <row r="354" s="12" customFormat="1" ht="22.8" customHeight="1">
      <c r="A354" s="12"/>
      <c r="B354" s="198"/>
      <c r="C354" s="199"/>
      <c r="D354" s="200" t="s">
        <v>76</v>
      </c>
      <c r="E354" s="212" t="s">
        <v>512</v>
      </c>
      <c r="F354" s="212" t="s">
        <v>513</v>
      </c>
      <c r="G354" s="199"/>
      <c r="H354" s="199"/>
      <c r="I354" s="202"/>
      <c r="J354" s="213">
        <f>BK354</f>
        <v>0</v>
      </c>
      <c r="K354" s="199"/>
      <c r="L354" s="204"/>
      <c r="M354" s="205"/>
      <c r="N354" s="206"/>
      <c r="O354" s="206"/>
      <c r="P354" s="207">
        <f>SUM(P355:P364)</f>
        <v>0</v>
      </c>
      <c r="Q354" s="206"/>
      <c r="R354" s="207">
        <f>SUM(R355:R364)</f>
        <v>0.49082000000000003</v>
      </c>
      <c r="S354" s="206"/>
      <c r="T354" s="208">
        <f>SUM(T355:T364)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09" t="s">
        <v>85</v>
      </c>
      <c r="AT354" s="210" t="s">
        <v>76</v>
      </c>
      <c r="AU354" s="210" t="s">
        <v>81</v>
      </c>
      <c r="AY354" s="209" t="s">
        <v>161</v>
      </c>
      <c r="BK354" s="211">
        <f>SUM(BK355:BK364)</f>
        <v>0</v>
      </c>
    </row>
    <row r="355" s="2" customFormat="1" ht="16.5" customHeight="1">
      <c r="A355" s="40"/>
      <c r="B355" s="41"/>
      <c r="C355" s="214" t="s">
        <v>514</v>
      </c>
      <c r="D355" s="214" t="s">
        <v>164</v>
      </c>
      <c r="E355" s="215" t="s">
        <v>515</v>
      </c>
      <c r="F355" s="216" t="s">
        <v>516</v>
      </c>
      <c r="G355" s="217" t="s">
        <v>167</v>
      </c>
      <c r="H355" s="218">
        <v>97</v>
      </c>
      <c r="I355" s="219"/>
      <c r="J355" s="220">
        <f>ROUND(I355*H355,2)</f>
        <v>0</v>
      </c>
      <c r="K355" s="216" t="s">
        <v>168</v>
      </c>
      <c r="L355" s="46"/>
      <c r="M355" s="221" t="s">
        <v>19</v>
      </c>
      <c r="N355" s="222" t="s">
        <v>48</v>
      </c>
      <c r="O355" s="86"/>
      <c r="P355" s="223">
        <f>O355*H355</f>
        <v>0</v>
      </c>
      <c r="Q355" s="223">
        <v>0</v>
      </c>
      <c r="R355" s="223">
        <f>Q355*H355</f>
        <v>0</v>
      </c>
      <c r="S355" s="223">
        <v>0</v>
      </c>
      <c r="T355" s="224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25" t="s">
        <v>267</v>
      </c>
      <c r="AT355" s="225" t="s">
        <v>164</v>
      </c>
      <c r="AU355" s="225" t="s">
        <v>85</v>
      </c>
      <c r="AY355" s="19" t="s">
        <v>161</v>
      </c>
      <c r="BE355" s="226">
        <f>IF(N355="základní",J355,0)</f>
        <v>0</v>
      </c>
      <c r="BF355" s="226">
        <f>IF(N355="snížená",J355,0)</f>
        <v>0</v>
      </c>
      <c r="BG355" s="226">
        <f>IF(N355="zákl. přenesená",J355,0)</f>
        <v>0</v>
      </c>
      <c r="BH355" s="226">
        <f>IF(N355="sníž. přenesená",J355,0)</f>
        <v>0</v>
      </c>
      <c r="BI355" s="226">
        <f>IF(N355="nulová",J355,0)</f>
        <v>0</v>
      </c>
      <c r="BJ355" s="19" t="s">
        <v>81</v>
      </c>
      <c r="BK355" s="226">
        <f>ROUND(I355*H355,2)</f>
        <v>0</v>
      </c>
      <c r="BL355" s="19" t="s">
        <v>267</v>
      </c>
      <c r="BM355" s="225" t="s">
        <v>517</v>
      </c>
    </row>
    <row r="356" s="2" customFormat="1">
      <c r="A356" s="40"/>
      <c r="B356" s="41"/>
      <c r="C356" s="42"/>
      <c r="D356" s="227" t="s">
        <v>171</v>
      </c>
      <c r="E356" s="42"/>
      <c r="F356" s="228" t="s">
        <v>518</v>
      </c>
      <c r="G356" s="42"/>
      <c r="H356" s="42"/>
      <c r="I356" s="229"/>
      <c r="J356" s="42"/>
      <c r="K356" s="42"/>
      <c r="L356" s="46"/>
      <c r="M356" s="230"/>
      <c r="N356" s="231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171</v>
      </c>
      <c r="AU356" s="19" t="s">
        <v>85</v>
      </c>
    </row>
    <row r="357" s="14" customFormat="1">
      <c r="A357" s="14"/>
      <c r="B357" s="244"/>
      <c r="C357" s="245"/>
      <c r="D357" s="234" t="s">
        <v>173</v>
      </c>
      <c r="E357" s="246" t="s">
        <v>19</v>
      </c>
      <c r="F357" s="247" t="s">
        <v>519</v>
      </c>
      <c r="G357" s="245"/>
      <c r="H357" s="246" t="s">
        <v>19</v>
      </c>
      <c r="I357" s="248"/>
      <c r="J357" s="245"/>
      <c r="K357" s="245"/>
      <c r="L357" s="249"/>
      <c r="M357" s="250"/>
      <c r="N357" s="251"/>
      <c r="O357" s="251"/>
      <c r="P357" s="251"/>
      <c r="Q357" s="251"/>
      <c r="R357" s="251"/>
      <c r="S357" s="251"/>
      <c r="T357" s="25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3" t="s">
        <v>173</v>
      </c>
      <c r="AU357" s="253" t="s">
        <v>85</v>
      </c>
      <c r="AV357" s="14" t="s">
        <v>81</v>
      </c>
      <c r="AW357" s="14" t="s">
        <v>37</v>
      </c>
      <c r="AX357" s="14" t="s">
        <v>77</v>
      </c>
      <c r="AY357" s="253" t="s">
        <v>161</v>
      </c>
    </row>
    <row r="358" s="13" customFormat="1">
      <c r="A358" s="13"/>
      <c r="B358" s="232"/>
      <c r="C358" s="233"/>
      <c r="D358" s="234" t="s">
        <v>173</v>
      </c>
      <c r="E358" s="235" t="s">
        <v>19</v>
      </c>
      <c r="F358" s="236" t="s">
        <v>520</v>
      </c>
      <c r="G358" s="233"/>
      <c r="H358" s="237">
        <v>97</v>
      </c>
      <c r="I358" s="238"/>
      <c r="J358" s="233"/>
      <c r="K358" s="233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173</v>
      </c>
      <c r="AU358" s="243" t="s">
        <v>85</v>
      </c>
      <c r="AV358" s="13" t="s">
        <v>85</v>
      </c>
      <c r="AW358" s="13" t="s">
        <v>37</v>
      </c>
      <c r="AX358" s="13" t="s">
        <v>81</v>
      </c>
      <c r="AY358" s="243" t="s">
        <v>161</v>
      </c>
    </row>
    <row r="359" s="2" customFormat="1" ht="24.15" customHeight="1">
      <c r="A359" s="40"/>
      <c r="B359" s="41"/>
      <c r="C359" s="254" t="s">
        <v>521</v>
      </c>
      <c r="D359" s="254" t="s">
        <v>192</v>
      </c>
      <c r="E359" s="255" t="s">
        <v>522</v>
      </c>
      <c r="F359" s="256" t="s">
        <v>523</v>
      </c>
      <c r="G359" s="257" t="s">
        <v>167</v>
      </c>
      <c r="H359" s="258">
        <v>111.55</v>
      </c>
      <c r="I359" s="259"/>
      <c r="J359" s="260">
        <f>ROUND(I359*H359,2)</f>
        <v>0</v>
      </c>
      <c r="K359" s="256" t="s">
        <v>168</v>
      </c>
      <c r="L359" s="261"/>
      <c r="M359" s="262" t="s">
        <v>19</v>
      </c>
      <c r="N359" s="263" t="s">
        <v>48</v>
      </c>
      <c r="O359" s="86"/>
      <c r="P359" s="223">
        <f>O359*H359</f>
        <v>0</v>
      </c>
      <c r="Q359" s="223">
        <v>0.0044000000000000003</v>
      </c>
      <c r="R359" s="223">
        <f>Q359*H359</f>
        <v>0.49082000000000003</v>
      </c>
      <c r="S359" s="223">
        <v>0</v>
      </c>
      <c r="T359" s="224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25" t="s">
        <v>394</v>
      </c>
      <c r="AT359" s="225" t="s">
        <v>192</v>
      </c>
      <c r="AU359" s="225" t="s">
        <v>85</v>
      </c>
      <c r="AY359" s="19" t="s">
        <v>161</v>
      </c>
      <c r="BE359" s="226">
        <f>IF(N359="základní",J359,0)</f>
        <v>0</v>
      </c>
      <c r="BF359" s="226">
        <f>IF(N359="snížená",J359,0)</f>
        <v>0</v>
      </c>
      <c r="BG359" s="226">
        <f>IF(N359="zákl. přenesená",J359,0)</f>
        <v>0</v>
      </c>
      <c r="BH359" s="226">
        <f>IF(N359="sníž. přenesená",J359,0)</f>
        <v>0</v>
      </c>
      <c r="BI359" s="226">
        <f>IF(N359="nulová",J359,0)</f>
        <v>0</v>
      </c>
      <c r="BJ359" s="19" t="s">
        <v>81</v>
      </c>
      <c r="BK359" s="226">
        <f>ROUND(I359*H359,2)</f>
        <v>0</v>
      </c>
      <c r="BL359" s="19" t="s">
        <v>267</v>
      </c>
      <c r="BM359" s="225" t="s">
        <v>524</v>
      </c>
    </row>
    <row r="360" s="14" customFormat="1">
      <c r="A360" s="14"/>
      <c r="B360" s="244"/>
      <c r="C360" s="245"/>
      <c r="D360" s="234" t="s">
        <v>173</v>
      </c>
      <c r="E360" s="246" t="s">
        <v>19</v>
      </c>
      <c r="F360" s="247" t="s">
        <v>519</v>
      </c>
      <c r="G360" s="245"/>
      <c r="H360" s="246" t="s">
        <v>19</v>
      </c>
      <c r="I360" s="248"/>
      <c r="J360" s="245"/>
      <c r="K360" s="245"/>
      <c r="L360" s="249"/>
      <c r="M360" s="250"/>
      <c r="N360" s="251"/>
      <c r="O360" s="251"/>
      <c r="P360" s="251"/>
      <c r="Q360" s="251"/>
      <c r="R360" s="251"/>
      <c r="S360" s="251"/>
      <c r="T360" s="25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3" t="s">
        <v>173</v>
      </c>
      <c r="AU360" s="253" t="s">
        <v>85</v>
      </c>
      <c r="AV360" s="14" t="s">
        <v>81</v>
      </c>
      <c r="AW360" s="14" t="s">
        <v>37</v>
      </c>
      <c r="AX360" s="14" t="s">
        <v>77</v>
      </c>
      <c r="AY360" s="253" t="s">
        <v>161</v>
      </c>
    </row>
    <row r="361" s="13" customFormat="1">
      <c r="A361" s="13"/>
      <c r="B361" s="232"/>
      <c r="C361" s="233"/>
      <c r="D361" s="234" t="s">
        <v>173</v>
      </c>
      <c r="E361" s="235" t="s">
        <v>19</v>
      </c>
      <c r="F361" s="236" t="s">
        <v>520</v>
      </c>
      <c r="G361" s="233"/>
      <c r="H361" s="237">
        <v>97</v>
      </c>
      <c r="I361" s="238"/>
      <c r="J361" s="233"/>
      <c r="K361" s="233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173</v>
      </c>
      <c r="AU361" s="243" t="s">
        <v>85</v>
      </c>
      <c r="AV361" s="13" t="s">
        <v>85</v>
      </c>
      <c r="AW361" s="13" t="s">
        <v>37</v>
      </c>
      <c r="AX361" s="13" t="s">
        <v>77</v>
      </c>
      <c r="AY361" s="243" t="s">
        <v>161</v>
      </c>
    </row>
    <row r="362" s="13" customFormat="1">
      <c r="A362" s="13"/>
      <c r="B362" s="232"/>
      <c r="C362" s="233"/>
      <c r="D362" s="234" t="s">
        <v>173</v>
      </c>
      <c r="E362" s="235" t="s">
        <v>19</v>
      </c>
      <c r="F362" s="236" t="s">
        <v>525</v>
      </c>
      <c r="G362" s="233"/>
      <c r="H362" s="237">
        <v>111.55</v>
      </c>
      <c r="I362" s="238"/>
      <c r="J362" s="233"/>
      <c r="K362" s="233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173</v>
      </c>
      <c r="AU362" s="243" t="s">
        <v>85</v>
      </c>
      <c r="AV362" s="13" t="s">
        <v>85</v>
      </c>
      <c r="AW362" s="13" t="s">
        <v>37</v>
      </c>
      <c r="AX362" s="13" t="s">
        <v>81</v>
      </c>
      <c r="AY362" s="243" t="s">
        <v>161</v>
      </c>
    </row>
    <row r="363" s="2" customFormat="1" ht="24.15" customHeight="1">
      <c r="A363" s="40"/>
      <c r="B363" s="41"/>
      <c r="C363" s="214" t="s">
        <v>526</v>
      </c>
      <c r="D363" s="214" t="s">
        <v>164</v>
      </c>
      <c r="E363" s="215" t="s">
        <v>527</v>
      </c>
      <c r="F363" s="216" t="s">
        <v>528</v>
      </c>
      <c r="G363" s="217" t="s">
        <v>529</v>
      </c>
      <c r="H363" s="287"/>
      <c r="I363" s="219"/>
      <c r="J363" s="220">
        <f>ROUND(I363*H363,2)</f>
        <v>0</v>
      </c>
      <c r="K363" s="216" t="s">
        <v>168</v>
      </c>
      <c r="L363" s="46"/>
      <c r="M363" s="221" t="s">
        <v>19</v>
      </c>
      <c r="N363" s="222" t="s">
        <v>48</v>
      </c>
      <c r="O363" s="86"/>
      <c r="P363" s="223">
        <f>O363*H363</f>
        <v>0</v>
      </c>
      <c r="Q363" s="223">
        <v>0</v>
      </c>
      <c r="R363" s="223">
        <f>Q363*H363</f>
        <v>0</v>
      </c>
      <c r="S363" s="223">
        <v>0</v>
      </c>
      <c r="T363" s="224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25" t="s">
        <v>267</v>
      </c>
      <c r="AT363" s="225" t="s">
        <v>164</v>
      </c>
      <c r="AU363" s="225" t="s">
        <v>85</v>
      </c>
      <c r="AY363" s="19" t="s">
        <v>161</v>
      </c>
      <c r="BE363" s="226">
        <f>IF(N363="základní",J363,0)</f>
        <v>0</v>
      </c>
      <c r="BF363" s="226">
        <f>IF(N363="snížená",J363,0)</f>
        <v>0</v>
      </c>
      <c r="BG363" s="226">
        <f>IF(N363="zákl. přenesená",J363,0)</f>
        <v>0</v>
      </c>
      <c r="BH363" s="226">
        <f>IF(N363="sníž. přenesená",J363,0)</f>
        <v>0</v>
      </c>
      <c r="BI363" s="226">
        <f>IF(N363="nulová",J363,0)</f>
        <v>0</v>
      </c>
      <c r="BJ363" s="19" t="s">
        <v>81</v>
      </c>
      <c r="BK363" s="226">
        <f>ROUND(I363*H363,2)</f>
        <v>0</v>
      </c>
      <c r="BL363" s="19" t="s">
        <v>267</v>
      </c>
      <c r="BM363" s="225" t="s">
        <v>530</v>
      </c>
    </row>
    <row r="364" s="2" customFormat="1">
      <c r="A364" s="40"/>
      <c r="B364" s="41"/>
      <c r="C364" s="42"/>
      <c r="D364" s="227" t="s">
        <v>171</v>
      </c>
      <c r="E364" s="42"/>
      <c r="F364" s="228" t="s">
        <v>531</v>
      </c>
      <c r="G364" s="42"/>
      <c r="H364" s="42"/>
      <c r="I364" s="229"/>
      <c r="J364" s="42"/>
      <c r="K364" s="42"/>
      <c r="L364" s="46"/>
      <c r="M364" s="230"/>
      <c r="N364" s="231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171</v>
      </c>
      <c r="AU364" s="19" t="s">
        <v>85</v>
      </c>
    </row>
    <row r="365" s="12" customFormat="1" ht="22.8" customHeight="1">
      <c r="A365" s="12"/>
      <c r="B365" s="198"/>
      <c r="C365" s="199"/>
      <c r="D365" s="200" t="s">
        <v>76</v>
      </c>
      <c r="E365" s="212" t="s">
        <v>532</v>
      </c>
      <c r="F365" s="212" t="s">
        <v>533</v>
      </c>
      <c r="G365" s="199"/>
      <c r="H365" s="199"/>
      <c r="I365" s="202"/>
      <c r="J365" s="213">
        <f>BK365</f>
        <v>0</v>
      </c>
      <c r="K365" s="199"/>
      <c r="L365" s="204"/>
      <c r="M365" s="205"/>
      <c r="N365" s="206"/>
      <c r="O365" s="206"/>
      <c r="P365" s="207">
        <f>SUM(P366:P398)</f>
        <v>0</v>
      </c>
      <c r="Q365" s="206"/>
      <c r="R365" s="207">
        <f>SUM(R366:R398)</f>
        <v>0.71219848611199998</v>
      </c>
      <c r="S365" s="206"/>
      <c r="T365" s="208">
        <f>SUM(T366:T398)</f>
        <v>16.027747999999999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09" t="s">
        <v>85</v>
      </c>
      <c r="AT365" s="210" t="s">
        <v>76</v>
      </c>
      <c r="AU365" s="210" t="s">
        <v>81</v>
      </c>
      <c r="AY365" s="209" t="s">
        <v>161</v>
      </c>
      <c r="BK365" s="211">
        <f>SUM(BK366:BK398)</f>
        <v>0</v>
      </c>
    </row>
    <row r="366" s="2" customFormat="1" ht="21.75" customHeight="1">
      <c r="A366" s="40"/>
      <c r="B366" s="41"/>
      <c r="C366" s="214" t="s">
        <v>534</v>
      </c>
      <c r="D366" s="214" t="s">
        <v>164</v>
      </c>
      <c r="E366" s="215" t="s">
        <v>535</v>
      </c>
      <c r="F366" s="216" t="s">
        <v>536</v>
      </c>
      <c r="G366" s="217" t="s">
        <v>167</v>
      </c>
      <c r="H366" s="218">
        <v>1457.068</v>
      </c>
      <c r="I366" s="219"/>
      <c r="J366" s="220">
        <f>ROUND(I366*H366,2)</f>
        <v>0</v>
      </c>
      <c r="K366" s="216" t="s">
        <v>168</v>
      </c>
      <c r="L366" s="46"/>
      <c r="M366" s="221" t="s">
        <v>19</v>
      </c>
      <c r="N366" s="222" t="s">
        <v>48</v>
      </c>
      <c r="O366" s="86"/>
      <c r="P366" s="223">
        <f>O366*H366</f>
        <v>0</v>
      </c>
      <c r="Q366" s="223">
        <v>0</v>
      </c>
      <c r="R366" s="223">
        <f>Q366*H366</f>
        <v>0</v>
      </c>
      <c r="S366" s="223">
        <v>0.010999999999999999</v>
      </c>
      <c r="T366" s="224">
        <f>S366*H366</f>
        <v>16.027747999999999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25" t="s">
        <v>267</v>
      </c>
      <c r="AT366" s="225" t="s">
        <v>164</v>
      </c>
      <c r="AU366" s="225" t="s">
        <v>85</v>
      </c>
      <c r="AY366" s="19" t="s">
        <v>161</v>
      </c>
      <c r="BE366" s="226">
        <f>IF(N366="základní",J366,0)</f>
        <v>0</v>
      </c>
      <c r="BF366" s="226">
        <f>IF(N366="snížená",J366,0)</f>
        <v>0</v>
      </c>
      <c r="BG366" s="226">
        <f>IF(N366="zákl. přenesená",J366,0)</f>
        <v>0</v>
      </c>
      <c r="BH366" s="226">
        <f>IF(N366="sníž. přenesená",J366,0)</f>
        <v>0</v>
      </c>
      <c r="BI366" s="226">
        <f>IF(N366="nulová",J366,0)</f>
        <v>0</v>
      </c>
      <c r="BJ366" s="19" t="s">
        <v>81</v>
      </c>
      <c r="BK366" s="226">
        <f>ROUND(I366*H366,2)</f>
        <v>0</v>
      </c>
      <c r="BL366" s="19" t="s">
        <v>267</v>
      </c>
      <c r="BM366" s="225" t="s">
        <v>537</v>
      </c>
    </row>
    <row r="367" s="2" customFormat="1">
      <c r="A367" s="40"/>
      <c r="B367" s="41"/>
      <c r="C367" s="42"/>
      <c r="D367" s="227" t="s">
        <v>171</v>
      </c>
      <c r="E367" s="42"/>
      <c r="F367" s="228" t="s">
        <v>538</v>
      </c>
      <c r="G367" s="42"/>
      <c r="H367" s="42"/>
      <c r="I367" s="229"/>
      <c r="J367" s="42"/>
      <c r="K367" s="42"/>
      <c r="L367" s="46"/>
      <c r="M367" s="230"/>
      <c r="N367" s="231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171</v>
      </c>
      <c r="AU367" s="19" t="s">
        <v>85</v>
      </c>
    </row>
    <row r="368" s="14" customFormat="1">
      <c r="A368" s="14"/>
      <c r="B368" s="244"/>
      <c r="C368" s="245"/>
      <c r="D368" s="234" t="s">
        <v>173</v>
      </c>
      <c r="E368" s="246" t="s">
        <v>19</v>
      </c>
      <c r="F368" s="247" t="s">
        <v>539</v>
      </c>
      <c r="G368" s="245"/>
      <c r="H368" s="246" t="s">
        <v>19</v>
      </c>
      <c r="I368" s="248"/>
      <c r="J368" s="245"/>
      <c r="K368" s="245"/>
      <c r="L368" s="249"/>
      <c r="M368" s="250"/>
      <c r="N368" s="251"/>
      <c r="O368" s="251"/>
      <c r="P368" s="251"/>
      <c r="Q368" s="251"/>
      <c r="R368" s="251"/>
      <c r="S368" s="251"/>
      <c r="T368" s="25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3" t="s">
        <v>173</v>
      </c>
      <c r="AU368" s="253" t="s">
        <v>85</v>
      </c>
      <c r="AV368" s="14" t="s">
        <v>81</v>
      </c>
      <c r="AW368" s="14" t="s">
        <v>37</v>
      </c>
      <c r="AX368" s="14" t="s">
        <v>77</v>
      </c>
      <c r="AY368" s="253" t="s">
        <v>161</v>
      </c>
    </row>
    <row r="369" s="13" customFormat="1">
      <c r="A369" s="13"/>
      <c r="B369" s="232"/>
      <c r="C369" s="233"/>
      <c r="D369" s="234" t="s">
        <v>173</v>
      </c>
      <c r="E369" s="235" t="s">
        <v>19</v>
      </c>
      <c r="F369" s="236" t="s">
        <v>540</v>
      </c>
      <c r="G369" s="233"/>
      <c r="H369" s="237">
        <v>1324.9939999999999</v>
      </c>
      <c r="I369" s="238"/>
      <c r="J369" s="233"/>
      <c r="K369" s="233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173</v>
      </c>
      <c r="AU369" s="243" t="s">
        <v>85</v>
      </c>
      <c r="AV369" s="13" t="s">
        <v>85</v>
      </c>
      <c r="AW369" s="13" t="s">
        <v>37</v>
      </c>
      <c r="AX369" s="13" t="s">
        <v>77</v>
      </c>
      <c r="AY369" s="243" t="s">
        <v>161</v>
      </c>
    </row>
    <row r="370" s="14" customFormat="1">
      <c r="A370" s="14"/>
      <c r="B370" s="244"/>
      <c r="C370" s="245"/>
      <c r="D370" s="234" t="s">
        <v>173</v>
      </c>
      <c r="E370" s="246" t="s">
        <v>19</v>
      </c>
      <c r="F370" s="247" t="s">
        <v>541</v>
      </c>
      <c r="G370" s="245"/>
      <c r="H370" s="246" t="s">
        <v>19</v>
      </c>
      <c r="I370" s="248"/>
      <c r="J370" s="245"/>
      <c r="K370" s="245"/>
      <c r="L370" s="249"/>
      <c r="M370" s="250"/>
      <c r="N370" s="251"/>
      <c r="O370" s="251"/>
      <c r="P370" s="251"/>
      <c r="Q370" s="251"/>
      <c r="R370" s="251"/>
      <c r="S370" s="251"/>
      <c r="T370" s="25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3" t="s">
        <v>173</v>
      </c>
      <c r="AU370" s="253" t="s">
        <v>85</v>
      </c>
      <c r="AV370" s="14" t="s">
        <v>81</v>
      </c>
      <c r="AW370" s="14" t="s">
        <v>37</v>
      </c>
      <c r="AX370" s="14" t="s">
        <v>77</v>
      </c>
      <c r="AY370" s="253" t="s">
        <v>161</v>
      </c>
    </row>
    <row r="371" s="13" customFormat="1">
      <c r="A371" s="13"/>
      <c r="B371" s="232"/>
      <c r="C371" s="233"/>
      <c r="D371" s="234" t="s">
        <v>173</v>
      </c>
      <c r="E371" s="235" t="s">
        <v>19</v>
      </c>
      <c r="F371" s="236" t="s">
        <v>542</v>
      </c>
      <c r="G371" s="233"/>
      <c r="H371" s="237">
        <v>132.07400000000001</v>
      </c>
      <c r="I371" s="238"/>
      <c r="J371" s="233"/>
      <c r="K371" s="233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173</v>
      </c>
      <c r="AU371" s="243" t="s">
        <v>85</v>
      </c>
      <c r="AV371" s="13" t="s">
        <v>85</v>
      </c>
      <c r="AW371" s="13" t="s">
        <v>37</v>
      </c>
      <c r="AX371" s="13" t="s">
        <v>77</v>
      </c>
      <c r="AY371" s="243" t="s">
        <v>161</v>
      </c>
    </row>
    <row r="372" s="15" customFormat="1">
      <c r="A372" s="15"/>
      <c r="B372" s="265"/>
      <c r="C372" s="266"/>
      <c r="D372" s="234" t="s">
        <v>173</v>
      </c>
      <c r="E372" s="267" t="s">
        <v>19</v>
      </c>
      <c r="F372" s="268" t="s">
        <v>210</v>
      </c>
      <c r="G372" s="266"/>
      <c r="H372" s="269">
        <v>1457.068</v>
      </c>
      <c r="I372" s="270"/>
      <c r="J372" s="266"/>
      <c r="K372" s="266"/>
      <c r="L372" s="271"/>
      <c r="M372" s="272"/>
      <c r="N372" s="273"/>
      <c r="O372" s="273"/>
      <c r="P372" s="273"/>
      <c r="Q372" s="273"/>
      <c r="R372" s="273"/>
      <c r="S372" s="273"/>
      <c r="T372" s="274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75" t="s">
        <v>173</v>
      </c>
      <c r="AU372" s="275" t="s">
        <v>85</v>
      </c>
      <c r="AV372" s="15" t="s">
        <v>169</v>
      </c>
      <c r="AW372" s="15" t="s">
        <v>37</v>
      </c>
      <c r="AX372" s="15" t="s">
        <v>81</v>
      </c>
      <c r="AY372" s="275" t="s">
        <v>161</v>
      </c>
    </row>
    <row r="373" s="2" customFormat="1" ht="37.8" customHeight="1">
      <c r="A373" s="40"/>
      <c r="B373" s="41"/>
      <c r="C373" s="214" t="s">
        <v>543</v>
      </c>
      <c r="D373" s="214" t="s">
        <v>164</v>
      </c>
      <c r="E373" s="215" t="s">
        <v>544</v>
      </c>
      <c r="F373" s="216" t="s">
        <v>545</v>
      </c>
      <c r="G373" s="217" t="s">
        <v>167</v>
      </c>
      <c r="H373" s="218">
        <v>662.49699999999996</v>
      </c>
      <c r="I373" s="219"/>
      <c r="J373" s="220">
        <f>ROUND(I373*H373,2)</f>
        <v>0</v>
      </c>
      <c r="K373" s="216" t="s">
        <v>168</v>
      </c>
      <c r="L373" s="46"/>
      <c r="M373" s="221" t="s">
        <v>19</v>
      </c>
      <c r="N373" s="222" t="s">
        <v>48</v>
      </c>
      <c r="O373" s="86"/>
      <c r="P373" s="223">
        <f>O373*H373</f>
        <v>0</v>
      </c>
      <c r="Q373" s="223">
        <v>0.000109248</v>
      </c>
      <c r="R373" s="223">
        <f>Q373*H373</f>
        <v>0.072376472255999996</v>
      </c>
      <c r="S373" s="223">
        <v>0</v>
      </c>
      <c r="T373" s="224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25" t="s">
        <v>267</v>
      </c>
      <c r="AT373" s="225" t="s">
        <v>164</v>
      </c>
      <c r="AU373" s="225" t="s">
        <v>85</v>
      </c>
      <c r="AY373" s="19" t="s">
        <v>161</v>
      </c>
      <c r="BE373" s="226">
        <f>IF(N373="základní",J373,0)</f>
        <v>0</v>
      </c>
      <c r="BF373" s="226">
        <f>IF(N373="snížená",J373,0)</f>
        <v>0</v>
      </c>
      <c r="BG373" s="226">
        <f>IF(N373="zákl. přenesená",J373,0)</f>
        <v>0</v>
      </c>
      <c r="BH373" s="226">
        <f>IF(N373="sníž. přenesená",J373,0)</f>
        <v>0</v>
      </c>
      <c r="BI373" s="226">
        <f>IF(N373="nulová",J373,0)</f>
        <v>0</v>
      </c>
      <c r="BJ373" s="19" t="s">
        <v>81</v>
      </c>
      <c r="BK373" s="226">
        <f>ROUND(I373*H373,2)</f>
        <v>0</v>
      </c>
      <c r="BL373" s="19" t="s">
        <v>267</v>
      </c>
      <c r="BM373" s="225" t="s">
        <v>546</v>
      </c>
    </row>
    <row r="374" s="2" customFormat="1">
      <c r="A374" s="40"/>
      <c r="B374" s="41"/>
      <c r="C374" s="42"/>
      <c r="D374" s="227" t="s">
        <v>171</v>
      </c>
      <c r="E374" s="42"/>
      <c r="F374" s="228" t="s">
        <v>547</v>
      </c>
      <c r="G374" s="42"/>
      <c r="H374" s="42"/>
      <c r="I374" s="229"/>
      <c r="J374" s="42"/>
      <c r="K374" s="42"/>
      <c r="L374" s="46"/>
      <c r="M374" s="230"/>
      <c r="N374" s="231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171</v>
      </c>
      <c r="AU374" s="19" t="s">
        <v>85</v>
      </c>
    </row>
    <row r="375" s="14" customFormat="1">
      <c r="A375" s="14"/>
      <c r="B375" s="244"/>
      <c r="C375" s="245"/>
      <c r="D375" s="234" t="s">
        <v>173</v>
      </c>
      <c r="E375" s="246" t="s">
        <v>19</v>
      </c>
      <c r="F375" s="247" t="s">
        <v>548</v>
      </c>
      <c r="G375" s="245"/>
      <c r="H375" s="246" t="s">
        <v>19</v>
      </c>
      <c r="I375" s="248"/>
      <c r="J375" s="245"/>
      <c r="K375" s="245"/>
      <c r="L375" s="249"/>
      <c r="M375" s="250"/>
      <c r="N375" s="251"/>
      <c r="O375" s="251"/>
      <c r="P375" s="251"/>
      <c r="Q375" s="251"/>
      <c r="R375" s="251"/>
      <c r="S375" s="251"/>
      <c r="T375" s="25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3" t="s">
        <v>173</v>
      </c>
      <c r="AU375" s="253" t="s">
        <v>85</v>
      </c>
      <c r="AV375" s="14" t="s">
        <v>81</v>
      </c>
      <c r="AW375" s="14" t="s">
        <v>37</v>
      </c>
      <c r="AX375" s="14" t="s">
        <v>77</v>
      </c>
      <c r="AY375" s="253" t="s">
        <v>161</v>
      </c>
    </row>
    <row r="376" s="13" customFormat="1">
      <c r="A376" s="13"/>
      <c r="B376" s="232"/>
      <c r="C376" s="233"/>
      <c r="D376" s="234" t="s">
        <v>173</v>
      </c>
      <c r="E376" s="235" t="s">
        <v>19</v>
      </c>
      <c r="F376" s="236" t="s">
        <v>549</v>
      </c>
      <c r="G376" s="233"/>
      <c r="H376" s="237">
        <v>662.49699999999996</v>
      </c>
      <c r="I376" s="238"/>
      <c r="J376" s="233"/>
      <c r="K376" s="233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173</v>
      </c>
      <c r="AU376" s="243" t="s">
        <v>85</v>
      </c>
      <c r="AV376" s="13" t="s">
        <v>85</v>
      </c>
      <c r="AW376" s="13" t="s">
        <v>37</v>
      </c>
      <c r="AX376" s="13" t="s">
        <v>81</v>
      </c>
      <c r="AY376" s="243" t="s">
        <v>161</v>
      </c>
    </row>
    <row r="377" s="2" customFormat="1" ht="24.15" customHeight="1">
      <c r="A377" s="40"/>
      <c r="B377" s="41"/>
      <c r="C377" s="214" t="s">
        <v>550</v>
      </c>
      <c r="D377" s="214" t="s">
        <v>164</v>
      </c>
      <c r="E377" s="215" t="s">
        <v>551</v>
      </c>
      <c r="F377" s="216" t="s">
        <v>552</v>
      </c>
      <c r="G377" s="217" t="s">
        <v>167</v>
      </c>
      <c r="H377" s="218">
        <v>69.236999999999995</v>
      </c>
      <c r="I377" s="219"/>
      <c r="J377" s="220">
        <f>ROUND(I377*H377,2)</f>
        <v>0</v>
      </c>
      <c r="K377" s="216" t="s">
        <v>168</v>
      </c>
      <c r="L377" s="46"/>
      <c r="M377" s="221" t="s">
        <v>19</v>
      </c>
      <c r="N377" s="222" t="s">
        <v>48</v>
      </c>
      <c r="O377" s="86"/>
      <c r="P377" s="223">
        <f>O377*H377</f>
        <v>0</v>
      </c>
      <c r="Q377" s="223">
        <v>3.3087999999999999E-05</v>
      </c>
      <c r="R377" s="223">
        <f>Q377*H377</f>
        <v>0.0022909138559999999</v>
      </c>
      <c r="S377" s="223">
        <v>0</v>
      </c>
      <c r="T377" s="224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25" t="s">
        <v>267</v>
      </c>
      <c r="AT377" s="225" t="s">
        <v>164</v>
      </c>
      <c r="AU377" s="225" t="s">
        <v>85</v>
      </c>
      <c r="AY377" s="19" t="s">
        <v>161</v>
      </c>
      <c r="BE377" s="226">
        <f>IF(N377="základní",J377,0)</f>
        <v>0</v>
      </c>
      <c r="BF377" s="226">
        <f>IF(N377="snížená",J377,0)</f>
        <v>0</v>
      </c>
      <c r="BG377" s="226">
        <f>IF(N377="zákl. přenesená",J377,0)</f>
        <v>0</v>
      </c>
      <c r="BH377" s="226">
        <f>IF(N377="sníž. přenesená",J377,0)</f>
        <v>0</v>
      </c>
      <c r="BI377" s="226">
        <f>IF(N377="nulová",J377,0)</f>
        <v>0</v>
      </c>
      <c r="BJ377" s="19" t="s">
        <v>81</v>
      </c>
      <c r="BK377" s="226">
        <f>ROUND(I377*H377,2)</f>
        <v>0</v>
      </c>
      <c r="BL377" s="19" t="s">
        <v>267</v>
      </c>
      <c r="BM377" s="225" t="s">
        <v>553</v>
      </c>
    </row>
    <row r="378" s="2" customFormat="1">
      <c r="A378" s="40"/>
      <c r="B378" s="41"/>
      <c r="C378" s="42"/>
      <c r="D378" s="227" t="s">
        <v>171</v>
      </c>
      <c r="E378" s="42"/>
      <c r="F378" s="228" t="s">
        <v>554</v>
      </c>
      <c r="G378" s="42"/>
      <c r="H378" s="42"/>
      <c r="I378" s="229"/>
      <c r="J378" s="42"/>
      <c r="K378" s="42"/>
      <c r="L378" s="46"/>
      <c r="M378" s="230"/>
      <c r="N378" s="231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171</v>
      </c>
      <c r="AU378" s="19" t="s">
        <v>85</v>
      </c>
    </row>
    <row r="379" s="14" customFormat="1">
      <c r="A379" s="14"/>
      <c r="B379" s="244"/>
      <c r="C379" s="245"/>
      <c r="D379" s="234" t="s">
        <v>173</v>
      </c>
      <c r="E379" s="246" t="s">
        <v>19</v>
      </c>
      <c r="F379" s="247" t="s">
        <v>555</v>
      </c>
      <c r="G379" s="245"/>
      <c r="H379" s="246" t="s">
        <v>19</v>
      </c>
      <c r="I379" s="248"/>
      <c r="J379" s="245"/>
      <c r="K379" s="245"/>
      <c r="L379" s="249"/>
      <c r="M379" s="250"/>
      <c r="N379" s="251"/>
      <c r="O379" s="251"/>
      <c r="P379" s="251"/>
      <c r="Q379" s="251"/>
      <c r="R379" s="251"/>
      <c r="S379" s="251"/>
      <c r="T379" s="252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3" t="s">
        <v>173</v>
      </c>
      <c r="AU379" s="253" t="s">
        <v>85</v>
      </c>
      <c r="AV379" s="14" t="s">
        <v>81</v>
      </c>
      <c r="AW379" s="14" t="s">
        <v>37</v>
      </c>
      <c r="AX379" s="14" t="s">
        <v>77</v>
      </c>
      <c r="AY379" s="253" t="s">
        <v>161</v>
      </c>
    </row>
    <row r="380" s="13" customFormat="1">
      <c r="A380" s="13"/>
      <c r="B380" s="232"/>
      <c r="C380" s="233"/>
      <c r="D380" s="234" t="s">
        <v>173</v>
      </c>
      <c r="E380" s="235" t="s">
        <v>19</v>
      </c>
      <c r="F380" s="236" t="s">
        <v>556</v>
      </c>
      <c r="G380" s="233"/>
      <c r="H380" s="237">
        <v>66.037000000000006</v>
      </c>
      <c r="I380" s="238"/>
      <c r="J380" s="233"/>
      <c r="K380" s="233"/>
      <c r="L380" s="239"/>
      <c r="M380" s="240"/>
      <c r="N380" s="241"/>
      <c r="O380" s="241"/>
      <c r="P380" s="241"/>
      <c r="Q380" s="241"/>
      <c r="R380" s="241"/>
      <c r="S380" s="241"/>
      <c r="T380" s="24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3" t="s">
        <v>173</v>
      </c>
      <c r="AU380" s="243" t="s">
        <v>85</v>
      </c>
      <c r="AV380" s="13" t="s">
        <v>85</v>
      </c>
      <c r="AW380" s="13" t="s">
        <v>37</v>
      </c>
      <c r="AX380" s="13" t="s">
        <v>77</v>
      </c>
      <c r="AY380" s="243" t="s">
        <v>161</v>
      </c>
    </row>
    <row r="381" s="14" customFormat="1">
      <c r="A381" s="14"/>
      <c r="B381" s="244"/>
      <c r="C381" s="245"/>
      <c r="D381" s="234" t="s">
        <v>173</v>
      </c>
      <c r="E381" s="246" t="s">
        <v>19</v>
      </c>
      <c r="F381" s="247" t="s">
        <v>557</v>
      </c>
      <c r="G381" s="245"/>
      <c r="H381" s="246" t="s">
        <v>19</v>
      </c>
      <c r="I381" s="248"/>
      <c r="J381" s="245"/>
      <c r="K381" s="245"/>
      <c r="L381" s="249"/>
      <c r="M381" s="250"/>
      <c r="N381" s="251"/>
      <c r="O381" s="251"/>
      <c r="P381" s="251"/>
      <c r="Q381" s="251"/>
      <c r="R381" s="251"/>
      <c r="S381" s="251"/>
      <c r="T381" s="25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3" t="s">
        <v>173</v>
      </c>
      <c r="AU381" s="253" t="s">
        <v>85</v>
      </c>
      <c r="AV381" s="14" t="s">
        <v>81</v>
      </c>
      <c r="AW381" s="14" t="s">
        <v>37</v>
      </c>
      <c r="AX381" s="14" t="s">
        <v>77</v>
      </c>
      <c r="AY381" s="253" t="s">
        <v>161</v>
      </c>
    </row>
    <row r="382" s="13" customFormat="1">
      <c r="A382" s="13"/>
      <c r="B382" s="232"/>
      <c r="C382" s="233"/>
      <c r="D382" s="234" t="s">
        <v>173</v>
      </c>
      <c r="E382" s="235" t="s">
        <v>19</v>
      </c>
      <c r="F382" s="236" t="s">
        <v>558</v>
      </c>
      <c r="G382" s="233"/>
      <c r="H382" s="237">
        <v>3.2000000000000002</v>
      </c>
      <c r="I382" s="238"/>
      <c r="J382" s="233"/>
      <c r="K382" s="233"/>
      <c r="L382" s="239"/>
      <c r="M382" s="240"/>
      <c r="N382" s="241"/>
      <c r="O382" s="241"/>
      <c r="P382" s="241"/>
      <c r="Q382" s="241"/>
      <c r="R382" s="241"/>
      <c r="S382" s="241"/>
      <c r="T382" s="24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3" t="s">
        <v>173</v>
      </c>
      <c r="AU382" s="243" t="s">
        <v>85</v>
      </c>
      <c r="AV382" s="13" t="s">
        <v>85</v>
      </c>
      <c r="AW382" s="13" t="s">
        <v>37</v>
      </c>
      <c r="AX382" s="13" t="s">
        <v>77</v>
      </c>
      <c r="AY382" s="243" t="s">
        <v>161</v>
      </c>
    </row>
    <row r="383" s="15" customFormat="1">
      <c r="A383" s="15"/>
      <c r="B383" s="265"/>
      <c r="C383" s="266"/>
      <c r="D383" s="234" t="s">
        <v>173</v>
      </c>
      <c r="E383" s="267" t="s">
        <v>19</v>
      </c>
      <c r="F383" s="268" t="s">
        <v>210</v>
      </c>
      <c r="G383" s="266"/>
      <c r="H383" s="269">
        <v>69.236999999999995</v>
      </c>
      <c r="I383" s="270"/>
      <c r="J383" s="266"/>
      <c r="K383" s="266"/>
      <c r="L383" s="271"/>
      <c r="M383" s="272"/>
      <c r="N383" s="273"/>
      <c r="O383" s="273"/>
      <c r="P383" s="273"/>
      <c r="Q383" s="273"/>
      <c r="R383" s="273"/>
      <c r="S383" s="273"/>
      <c r="T383" s="274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75" t="s">
        <v>173</v>
      </c>
      <c r="AU383" s="275" t="s">
        <v>85</v>
      </c>
      <c r="AV383" s="15" t="s">
        <v>169</v>
      </c>
      <c r="AW383" s="15" t="s">
        <v>37</v>
      </c>
      <c r="AX383" s="15" t="s">
        <v>81</v>
      </c>
      <c r="AY383" s="275" t="s">
        <v>161</v>
      </c>
    </row>
    <row r="384" s="2" customFormat="1" ht="16.5" customHeight="1">
      <c r="A384" s="40"/>
      <c r="B384" s="41"/>
      <c r="C384" s="254" t="s">
        <v>559</v>
      </c>
      <c r="D384" s="254" t="s">
        <v>192</v>
      </c>
      <c r="E384" s="255" t="s">
        <v>560</v>
      </c>
      <c r="F384" s="256" t="s">
        <v>561</v>
      </c>
      <c r="G384" s="257" t="s">
        <v>167</v>
      </c>
      <c r="H384" s="258">
        <v>837.81399999999996</v>
      </c>
      <c r="I384" s="259"/>
      <c r="J384" s="260">
        <f>ROUND(I384*H384,2)</f>
        <v>0</v>
      </c>
      <c r="K384" s="256" t="s">
        <v>168</v>
      </c>
      <c r="L384" s="261"/>
      <c r="M384" s="262" t="s">
        <v>19</v>
      </c>
      <c r="N384" s="263" t="s">
        <v>48</v>
      </c>
      <c r="O384" s="86"/>
      <c r="P384" s="223">
        <f>O384*H384</f>
        <v>0</v>
      </c>
      <c r="Q384" s="223">
        <v>0.00050000000000000001</v>
      </c>
      <c r="R384" s="223">
        <f>Q384*H384</f>
        <v>0.41890699999999997</v>
      </c>
      <c r="S384" s="223">
        <v>0</v>
      </c>
      <c r="T384" s="224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25" t="s">
        <v>394</v>
      </c>
      <c r="AT384" s="225" t="s">
        <v>192</v>
      </c>
      <c r="AU384" s="225" t="s">
        <v>85</v>
      </c>
      <c r="AY384" s="19" t="s">
        <v>161</v>
      </c>
      <c r="BE384" s="226">
        <f>IF(N384="základní",J384,0)</f>
        <v>0</v>
      </c>
      <c r="BF384" s="226">
        <f>IF(N384="snížená",J384,0)</f>
        <v>0</v>
      </c>
      <c r="BG384" s="226">
        <f>IF(N384="zákl. přenesená",J384,0)</f>
        <v>0</v>
      </c>
      <c r="BH384" s="226">
        <f>IF(N384="sníž. přenesená",J384,0)</f>
        <v>0</v>
      </c>
      <c r="BI384" s="226">
        <f>IF(N384="nulová",J384,0)</f>
        <v>0</v>
      </c>
      <c r="BJ384" s="19" t="s">
        <v>81</v>
      </c>
      <c r="BK384" s="226">
        <f>ROUND(I384*H384,2)</f>
        <v>0</v>
      </c>
      <c r="BL384" s="19" t="s">
        <v>267</v>
      </c>
      <c r="BM384" s="225" t="s">
        <v>562</v>
      </c>
    </row>
    <row r="385" s="13" customFormat="1">
      <c r="A385" s="13"/>
      <c r="B385" s="232"/>
      <c r="C385" s="233"/>
      <c r="D385" s="234" t="s">
        <v>173</v>
      </c>
      <c r="E385" s="235" t="s">
        <v>19</v>
      </c>
      <c r="F385" s="236" t="s">
        <v>563</v>
      </c>
      <c r="G385" s="233"/>
      <c r="H385" s="237">
        <v>662.49699999999996</v>
      </c>
      <c r="I385" s="238"/>
      <c r="J385" s="233"/>
      <c r="K385" s="233"/>
      <c r="L385" s="239"/>
      <c r="M385" s="240"/>
      <c r="N385" s="241"/>
      <c r="O385" s="241"/>
      <c r="P385" s="241"/>
      <c r="Q385" s="241"/>
      <c r="R385" s="241"/>
      <c r="S385" s="241"/>
      <c r="T385" s="24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3" t="s">
        <v>173</v>
      </c>
      <c r="AU385" s="243" t="s">
        <v>85</v>
      </c>
      <c r="AV385" s="13" t="s">
        <v>85</v>
      </c>
      <c r="AW385" s="13" t="s">
        <v>37</v>
      </c>
      <c r="AX385" s="13" t="s">
        <v>77</v>
      </c>
      <c r="AY385" s="243" t="s">
        <v>161</v>
      </c>
    </row>
    <row r="386" s="13" customFormat="1">
      <c r="A386" s="13"/>
      <c r="B386" s="232"/>
      <c r="C386" s="233"/>
      <c r="D386" s="234" t="s">
        <v>173</v>
      </c>
      <c r="E386" s="235" t="s">
        <v>19</v>
      </c>
      <c r="F386" s="236" t="s">
        <v>564</v>
      </c>
      <c r="G386" s="233"/>
      <c r="H386" s="237">
        <v>66.037000000000006</v>
      </c>
      <c r="I386" s="238"/>
      <c r="J386" s="233"/>
      <c r="K386" s="233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173</v>
      </c>
      <c r="AU386" s="243" t="s">
        <v>85</v>
      </c>
      <c r="AV386" s="13" t="s">
        <v>85</v>
      </c>
      <c r="AW386" s="13" t="s">
        <v>37</v>
      </c>
      <c r="AX386" s="13" t="s">
        <v>77</v>
      </c>
      <c r="AY386" s="243" t="s">
        <v>161</v>
      </c>
    </row>
    <row r="387" s="15" customFormat="1">
      <c r="A387" s="15"/>
      <c r="B387" s="265"/>
      <c r="C387" s="266"/>
      <c r="D387" s="234" t="s">
        <v>173</v>
      </c>
      <c r="E387" s="267" t="s">
        <v>19</v>
      </c>
      <c r="F387" s="268" t="s">
        <v>210</v>
      </c>
      <c r="G387" s="266"/>
      <c r="H387" s="269">
        <v>728.53399999999999</v>
      </c>
      <c r="I387" s="270"/>
      <c r="J387" s="266"/>
      <c r="K387" s="266"/>
      <c r="L387" s="271"/>
      <c r="M387" s="272"/>
      <c r="N387" s="273"/>
      <c r="O387" s="273"/>
      <c r="P387" s="273"/>
      <c r="Q387" s="273"/>
      <c r="R387" s="273"/>
      <c r="S387" s="273"/>
      <c r="T387" s="274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75" t="s">
        <v>173</v>
      </c>
      <c r="AU387" s="275" t="s">
        <v>85</v>
      </c>
      <c r="AV387" s="15" t="s">
        <v>169</v>
      </c>
      <c r="AW387" s="15" t="s">
        <v>37</v>
      </c>
      <c r="AX387" s="15" t="s">
        <v>77</v>
      </c>
      <c r="AY387" s="275" t="s">
        <v>161</v>
      </c>
    </row>
    <row r="388" s="13" customFormat="1">
      <c r="A388" s="13"/>
      <c r="B388" s="232"/>
      <c r="C388" s="233"/>
      <c r="D388" s="234" t="s">
        <v>173</v>
      </c>
      <c r="E388" s="235" t="s">
        <v>19</v>
      </c>
      <c r="F388" s="236" t="s">
        <v>565</v>
      </c>
      <c r="G388" s="233"/>
      <c r="H388" s="237">
        <v>837.81399999999996</v>
      </c>
      <c r="I388" s="238"/>
      <c r="J388" s="233"/>
      <c r="K388" s="233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173</v>
      </c>
      <c r="AU388" s="243" t="s">
        <v>85</v>
      </c>
      <c r="AV388" s="13" t="s">
        <v>85</v>
      </c>
      <c r="AW388" s="13" t="s">
        <v>37</v>
      </c>
      <c r="AX388" s="13" t="s">
        <v>81</v>
      </c>
      <c r="AY388" s="243" t="s">
        <v>161</v>
      </c>
    </row>
    <row r="389" s="2" customFormat="1" ht="21.75" customHeight="1">
      <c r="A389" s="40"/>
      <c r="B389" s="41"/>
      <c r="C389" s="214" t="s">
        <v>566</v>
      </c>
      <c r="D389" s="214" t="s">
        <v>164</v>
      </c>
      <c r="E389" s="215" t="s">
        <v>567</v>
      </c>
      <c r="F389" s="216" t="s">
        <v>568</v>
      </c>
      <c r="G389" s="217" t="s">
        <v>167</v>
      </c>
      <c r="H389" s="218">
        <v>662.49699999999996</v>
      </c>
      <c r="I389" s="219"/>
      <c r="J389" s="220">
        <f>ROUND(I389*H389,2)</f>
        <v>0</v>
      </c>
      <c r="K389" s="216" t="s">
        <v>168</v>
      </c>
      <c r="L389" s="46"/>
      <c r="M389" s="221" t="s">
        <v>19</v>
      </c>
      <c r="N389" s="222" t="s">
        <v>48</v>
      </c>
      <c r="O389" s="86"/>
      <c r="P389" s="223">
        <f>O389*H389</f>
        <v>0</v>
      </c>
      <c r="Q389" s="223">
        <v>0</v>
      </c>
      <c r="R389" s="223">
        <f>Q389*H389</f>
        <v>0</v>
      </c>
      <c r="S389" s="223">
        <v>0</v>
      </c>
      <c r="T389" s="224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25" t="s">
        <v>267</v>
      </c>
      <c r="AT389" s="225" t="s">
        <v>164</v>
      </c>
      <c r="AU389" s="225" t="s">
        <v>85</v>
      </c>
      <c r="AY389" s="19" t="s">
        <v>161</v>
      </c>
      <c r="BE389" s="226">
        <f>IF(N389="základní",J389,0)</f>
        <v>0</v>
      </c>
      <c r="BF389" s="226">
        <f>IF(N389="snížená",J389,0)</f>
        <v>0</v>
      </c>
      <c r="BG389" s="226">
        <f>IF(N389="zákl. přenesená",J389,0)</f>
        <v>0</v>
      </c>
      <c r="BH389" s="226">
        <f>IF(N389="sníž. přenesená",J389,0)</f>
        <v>0</v>
      </c>
      <c r="BI389" s="226">
        <f>IF(N389="nulová",J389,0)</f>
        <v>0</v>
      </c>
      <c r="BJ389" s="19" t="s">
        <v>81</v>
      </c>
      <c r="BK389" s="226">
        <f>ROUND(I389*H389,2)</f>
        <v>0</v>
      </c>
      <c r="BL389" s="19" t="s">
        <v>267</v>
      </c>
      <c r="BM389" s="225" t="s">
        <v>569</v>
      </c>
    </row>
    <row r="390" s="2" customFormat="1">
      <c r="A390" s="40"/>
      <c r="B390" s="41"/>
      <c r="C390" s="42"/>
      <c r="D390" s="227" t="s">
        <v>171</v>
      </c>
      <c r="E390" s="42"/>
      <c r="F390" s="228" t="s">
        <v>570</v>
      </c>
      <c r="G390" s="42"/>
      <c r="H390" s="42"/>
      <c r="I390" s="229"/>
      <c r="J390" s="42"/>
      <c r="K390" s="42"/>
      <c r="L390" s="46"/>
      <c r="M390" s="230"/>
      <c r="N390" s="231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171</v>
      </c>
      <c r="AU390" s="19" t="s">
        <v>85</v>
      </c>
    </row>
    <row r="391" s="14" customFormat="1">
      <c r="A391" s="14"/>
      <c r="B391" s="244"/>
      <c r="C391" s="245"/>
      <c r="D391" s="234" t="s">
        <v>173</v>
      </c>
      <c r="E391" s="246" t="s">
        <v>19</v>
      </c>
      <c r="F391" s="247" t="s">
        <v>571</v>
      </c>
      <c r="G391" s="245"/>
      <c r="H391" s="246" t="s">
        <v>19</v>
      </c>
      <c r="I391" s="248"/>
      <c r="J391" s="245"/>
      <c r="K391" s="245"/>
      <c r="L391" s="249"/>
      <c r="M391" s="250"/>
      <c r="N391" s="251"/>
      <c r="O391" s="251"/>
      <c r="P391" s="251"/>
      <c r="Q391" s="251"/>
      <c r="R391" s="251"/>
      <c r="S391" s="251"/>
      <c r="T391" s="25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3" t="s">
        <v>173</v>
      </c>
      <c r="AU391" s="253" t="s">
        <v>85</v>
      </c>
      <c r="AV391" s="14" t="s">
        <v>81</v>
      </c>
      <c r="AW391" s="14" t="s">
        <v>37</v>
      </c>
      <c r="AX391" s="14" t="s">
        <v>77</v>
      </c>
      <c r="AY391" s="253" t="s">
        <v>161</v>
      </c>
    </row>
    <row r="392" s="13" customFormat="1">
      <c r="A392" s="13"/>
      <c r="B392" s="232"/>
      <c r="C392" s="233"/>
      <c r="D392" s="234" t="s">
        <v>173</v>
      </c>
      <c r="E392" s="235" t="s">
        <v>19</v>
      </c>
      <c r="F392" s="236" t="s">
        <v>549</v>
      </c>
      <c r="G392" s="233"/>
      <c r="H392" s="237">
        <v>662.49699999999996</v>
      </c>
      <c r="I392" s="238"/>
      <c r="J392" s="233"/>
      <c r="K392" s="233"/>
      <c r="L392" s="239"/>
      <c r="M392" s="240"/>
      <c r="N392" s="241"/>
      <c r="O392" s="241"/>
      <c r="P392" s="241"/>
      <c r="Q392" s="241"/>
      <c r="R392" s="241"/>
      <c r="S392" s="241"/>
      <c r="T392" s="24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3" t="s">
        <v>173</v>
      </c>
      <c r="AU392" s="243" t="s">
        <v>85</v>
      </c>
      <c r="AV392" s="13" t="s">
        <v>85</v>
      </c>
      <c r="AW392" s="13" t="s">
        <v>37</v>
      </c>
      <c r="AX392" s="13" t="s">
        <v>81</v>
      </c>
      <c r="AY392" s="243" t="s">
        <v>161</v>
      </c>
    </row>
    <row r="393" s="2" customFormat="1" ht="16.5" customHeight="1">
      <c r="A393" s="40"/>
      <c r="B393" s="41"/>
      <c r="C393" s="254" t="s">
        <v>572</v>
      </c>
      <c r="D393" s="254" t="s">
        <v>192</v>
      </c>
      <c r="E393" s="255" t="s">
        <v>573</v>
      </c>
      <c r="F393" s="256" t="s">
        <v>574</v>
      </c>
      <c r="G393" s="257" t="s">
        <v>167</v>
      </c>
      <c r="H393" s="258">
        <v>728.74699999999996</v>
      </c>
      <c r="I393" s="259"/>
      <c r="J393" s="260">
        <f>ROUND(I393*H393,2)</f>
        <v>0</v>
      </c>
      <c r="K393" s="256" t="s">
        <v>19</v>
      </c>
      <c r="L393" s="261"/>
      <c r="M393" s="262" t="s">
        <v>19</v>
      </c>
      <c r="N393" s="263" t="s">
        <v>48</v>
      </c>
      <c r="O393" s="86"/>
      <c r="P393" s="223">
        <f>O393*H393</f>
        <v>0</v>
      </c>
      <c r="Q393" s="223">
        <v>0.00029999999999999997</v>
      </c>
      <c r="R393" s="223">
        <f>Q393*H393</f>
        <v>0.21862409999999996</v>
      </c>
      <c r="S393" s="223">
        <v>0</v>
      </c>
      <c r="T393" s="224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25" t="s">
        <v>394</v>
      </c>
      <c r="AT393" s="225" t="s">
        <v>192</v>
      </c>
      <c r="AU393" s="225" t="s">
        <v>85</v>
      </c>
      <c r="AY393" s="19" t="s">
        <v>161</v>
      </c>
      <c r="BE393" s="226">
        <f>IF(N393="základní",J393,0)</f>
        <v>0</v>
      </c>
      <c r="BF393" s="226">
        <f>IF(N393="snížená",J393,0)</f>
        <v>0</v>
      </c>
      <c r="BG393" s="226">
        <f>IF(N393="zákl. přenesená",J393,0)</f>
        <v>0</v>
      </c>
      <c r="BH393" s="226">
        <f>IF(N393="sníž. přenesená",J393,0)</f>
        <v>0</v>
      </c>
      <c r="BI393" s="226">
        <f>IF(N393="nulová",J393,0)</f>
        <v>0</v>
      </c>
      <c r="BJ393" s="19" t="s">
        <v>81</v>
      </c>
      <c r="BK393" s="226">
        <f>ROUND(I393*H393,2)</f>
        <v>0</v>
      </c>
      <c r="BL393" s="19" t="s">
        <v>267</v>
      </c>
      <c r="BM393" s="225" t="s">
        <v>575</v>
      </c>
    </row>
    <row r="394" s="2" customFormat="1">
      <c r="A394" s="40"/>
      <c r="B394" s="41"/>
      <c r="C394" s="42"/>
      <c r="D394" s="234" t="s">
        <v>197</v>
      </c>
      <c r="E394" s="42"/>
      <c r="F394" s="264" t="s">
        <v>576</v>
      </c>
      <c r="G394" s="42"/>
      <c r="H394" s="42"/>
      <c r="I394" s="229"/>
      <c r="J394" s="42"/>
      <c r="K394" s="42"/>
      <c r="L394" s="46"/>
      <c r="M394" s="230"/>
      <c r="N394" s="231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197</v>
      </c>
      <c r="AU394" s="19" t="s">
        <v>85</v>
      </c>
    </row>
    <row r="395" s="13" customFormat="1">
      <c r="A395" s="13"/>
      <c r="B395" s="232"/>
      <c r="C395" s="233"/>
      <c r="D395" s="234" t="s">
        <v>173</v>
      </c>
      <c r="E395" s="235" t="s">
        <v>19</v>
      </c>
      <c r="F395" s="236" t="s">
        <v>563</v>
      </c>
      <c r="G395" s="233"/>
      <c r="H395" s="237">
        <v>662.49699999999996</v>
      </c>
      <c r="I395" s="238"/>
      <c r="J395" s="233"/>
      <c r="K395" s="233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173</v>
      </c>
      <c r="AU395" s="243" t="s">
        <v>85</v>
      </c>
      <c r="AV395" s="13" t="s">
        <v>85</v>
      </c>
      <c r="AW395" s="13" t="s">
        <v>37</v>
      </c>
      <c r="AX395" s="13" t="s">
        <v>77</v>
      </c>
      <c r="AY395" s="243" t="s">
        <v>161</v>
      </c>
    </row>
    <row r="396" s="13" customFormat="1">
      <c r="A396" s="13"/>
      <c r="B396" s="232"/>
      <c r="C396" s="233"/>
      <c r="D396" s="234" t="s">
        <v>173</v>
      </c>
      <c r="E396" s="235" t="s">
        <v>19</v>
      </c>
      <c r="F396" s="236" t="s">
        <v>577</v>
      </c>
      <c r="G396" s="233"/>
      <c r="H396" s="237">
        <v>728.74699999999996</v>
      </c>
      <c r="I396" s="238"/>
      <c r="J396" s="233"/>
      <c r="K396" s="233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173</v>
      </c>
      <c r="AU396" s="243" t="s">
        <v>85</v>
      </c>
      <c r="AV396" s="13" t="s">
        <v>85</v>
      </c>
      <c r="AW396" s="13" t="s">
        <v>37</v>
      </c>
      <c r="AX396" s="13" t="s">
        <v>81</v>
      </c>
      <c r="AY396" s="243" t="s">
        <v>161</v>
      </c>
    </row>
    <row r="397" s="2" customFormat="1" ht="24.15" customHeight="1">
      <c r="A397" s="40"/>
      <c r="B397" s="41"/>
      <c r="C397" s="214" t="s">
        <v>578</v>
      </c>
      <c r="D397" s="214" t="s">
        <v>164</v>
      </c>
      <c r="E397" s="215" t="s">
        <v>579</v>
      </c>
      <c r="F397" s="216" t="s">
        <v>580</v>
      </c>
      <c r="G397" s="217" t="s">
        <v>529</v>
      </c>
      <c r="H397" s="287"/>
      <c r="I397" s="219"/>
      <c r="J397" s="220">
        <f>ROUND(I397*H397,2)</f>
        <v>0</v>
      </c>
      <c r="K397" s="216" t="s">
        <v>168</v>
      </c>
      <c r="L397" s="46"/>
      <c r="M397" s="221" t="s">
        <v>19</v>
      </c>
      <c r="N397" s="222" t="s">
        <v>48</v>
      </c>
      <c r="O397" s="86"/>
      <c r="P397" s="223">
        <f>O397*H397</f>
        <v>0</v>
      </c>
      <c r="Q397" s="223">
        <v>0</v>
      </c>
      <c r="R397" s="223">
        <f>Q397*H397</f>
        <v>0</v>
      </c>
      <c r="S397" s="223">
        <v>0</v>
      </c>
      <c r="T397" s="224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25" t="s">
        <v>267</v>
      </c>
      <c r="AT397" s="225" t="s">
        <v>164</v>
      </c>
      <c r="AU397" s="225" t="s">
        <v>85</v>
      </c>
      <c r="AY397" s="19" t="s">
        <v>161</v>
      </c>
      <c r="BE397" s="226">
        <f>IF(N397="základní",J397,0)</f>
        <v>0</v>
      </c>
      <c r="BF397" s="226">
        <f>IF(N397="snížená",J397,0)</f>
        <v>0</v>
      </c>
      <c r="BG397" s="226">
        <f>IF(N397="zákl. přenesená",J397,0)</f>
        <v>0</v>
      </c>
      <c r="BH397" s="226">
        <f>IF(N397="sníž. přenesená",J397,0)</f>
        <v>0</v>
      </c>
      <c r="BI397" s="226">
        <f>IF(N397="nulová",J397,0)</f>
        <v>0</v>
      </c>
      <c r="BJ397" s="19" t="s">
        <v>81</v>
      </c>
      <c r="BK397" s="226">
        <f>ROUND(I397*H397,2)</f>
        <v>0</v>
      </c>
      <c r="BL397" s="19" t="s">
        <v>267</v>
      </c>
      <c r="BM397" s="225" t="s">
        <v>581</v>
      </c>
    </row>
    <row r="398" s="2" customFormat="1">
      <c r="A398" s="40"/>
      <c r="B398" s="41"/>
      <c r="C398" s="42"/>
      <c r="D398" s="227" t="s">
        <v>171</v>
      </c>
      <c r="E398" s="42"/>
      <c r="F398" s="228" t="s">
        <v>582</v>
      </c>
      <c r="G398" s="42"/>
      <c r="H398" s="42"/>
      <c r="I398" s="229"/>
      <c r="J398" s="42"/>
      <c r="K398" s="42"/>
      <c r="L398" s="46"/>
      <c r="M398" s="230"/>
      <c r="N398" s="231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171</v>
      </c>
      <c r="AU398" s="19" t="s">
        <v>85</v>
      </c>
    </row>
    <row r="399" s="12" customFormat="1" ht="22.8" customHeight="1">
      <c r="A399" s="12"/>
      <c r="B399" s="198"/>
      <c r="C399" s="199"/>
      <c r="D399" s="200" t="s">
        <v>76</v>
      </c>
      <c r="E399" s="212" t="s">
        <v>583</v>
      </c>
      <c r="F399" s="212" t="s">
        <v>584</v>
      </c>
      <c r="G399" s="199"/>
      <c r="H399" s="199"/>
      <c r="I399" s="202"/>
      <c r="J399" s="213">
        <f>BK399</f>
        <v>0</v>
      </c>
      <c r="K399" s="199"/>
      <c r="L399" s="204"/>
      <c r="M399" s="205"/>
      <c r="N399" s="206"/>
      <c r="O399" s="206"/>
      <c r="P399" s="207">
        <f>SUM(P400:P422)</f>
        <v>0</v>
      </c>
      <c r="Q399" s="206"/>
      <c r="R399" s="207">
        <f>SUM(R400:R422)</f>
        <v>5.2698227999999991</v>
      </c>
      <c r="S399" s="206"/>
      <c r="T399" s="208">
        <f>SUM(T400:T422)</f>
        <v>1.1924945999999999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09" t="s">
        <v>85</v>
      </c>
      <c r="AT399" s="210" t="s">
        <v>76</v>
      </c>
      <c r="AU399" s="210" t="s">
        <v>81</v>
      </c>
      <c r="AY399" s="209" t="s">
        <v>161</v>
      </c>
      <c r="BK399" s="211">
        <f>SUM(BK400:BK422)</f>
        <v>0</v>
      </c>
    </row>
    <row r="400" s="2" customFormat="1" ht="24.15" customHeight="1">
      <c r="A400" s="40"/>
      <c r="B400" s="41"/>
      <c r="C400" s="214" t="s">
        <v>585</v>
      </c>
      <c r="D400" s="214" t="s">
        <v>164</v>
      </c>
      <c r="E400" s="215" t="s">
        <v>586</v>
      </c>
      <c r="F400" s="216" t="s">
        <v>587</v>
      </c>
      <c r="G400" s="217" t="s">
        <v>167</v>
      </c>
      <c r="H400" s="218">
        <v>97</v>
      </c>
      <c r="I400" s="219"/>
      <c r="J400" s="220">
        <f>ROUND(I400*H400,2)</f>
        <v>0</v>
      </c>
      <c r="K400" s="216" t="s">
        <v>168</v>
      </c>
      <c r="L400" s="46"/>
      <c r="M400" s="221" t="s">
        <v>19</v>
      </c>
      <c r="N400" s="222" t="s">
        <v>48</v>
      </c>
      <c r="O400" s="86"/>
      <c r="P400" s="223">
        <f>O400*H400</f>
        <v>0</v>
      </c>
      <c r="Q400" s="223">
        <v>0</v>
      </c>
      <c r="R400" s="223">
        <f>Q400*H400</f>
        <v>0</v>
      </c>
      <c r="S400" s="223">
        <v>0</v>
      </c>
      <c r="T400" s="224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25" t="s">
        <v>267</v>
      </c>
      <c r="AT400" s="225" t="s">
        <v>164</v>
      </c>
      <c r="AU400" s="225" t="s">
        <v>85</v>
      </c>
      <c r="AY400" s="19" t="s">
        <v>161</v>
      </c>
      <c r="BE400" s="226">
        <f>IF(N400="základní",J400,0)</f>
        <v>0</v>
      </c>
      <c r="BF400" s="226">
        <f>IF(N400="snížená",J400,0)</f>
        <v>0</v>
      </c>
      <c r="BG400" s="226">
        <f>IF(N400="zákl. přenesená",J400,0)</f>
        <v>0</v>
      </c>
      <c r="BH400" s="226">
        <f>IF(N400="sníž. přenesená",J400,0)</f>
        <v>0</v>
      </c>
      <c r="BI400" s="226">
        <f>IF(N400="nulová",J400,0)</f>
        <v>0</v>
      </c>
      <c r="BJ400" s="19" t="s">
        <v>81</v>
      </c>
      <c r="BK400" s="226">
        <f>ROUND(I400*H400,2)</f>
        <v>0</v>
      </c>
      <c r="BL400" s="19" t="s">
        <v>267</v>
      </c>
      <c r="BM400" s="225" t="s">
        <v>588</v>
      </c>
    </row>
    <row r="401" s="2" customFormat="1">
      <c r="A401" s="40"/>
      <c r="B401" s="41"/>
      <c r="C401" s="42"/>
      <c r="D401" s="227" t="s">
        <v>171</v>
      </c>
      <c r="E401" s="42"/>
      <c r="F401" s="228" t="s">
        <v>589</v>
      </c>
      <c r="G401" s="42"/>
      <c r="H401" s="42"/>
      <c r="I401" s="229"/>
      <c r="J401" s="42"/>
      <c r="K401" s="42"/>
      <c r="L401" s="46"/>
      <c r="M401" s="230"/>
      <c r="N401" s="231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171</v>
      </c>
      <c r="AU401" s="19" t="s">
        <v>85</v>
      </c>
    </row>
    <row r="402" s="14" customFormat="1">
      <c r="A402" s="14"/>
      <c r="B402" s="244"/>
      <c r="C402" s="245"/>
      <c r="D402" s="234" t="s">
        <v>173</v>
      </c>
      <c r="E402" s="246" t="s">
        <v>19</v>
      </c>
      <c r="F402" s="247" t="s">
        <v>519</v>
      </c>
      <c r="G402" s="245"/>
      <c r="H402" s="246" t="s">
        <v>19</v>
      </c>
      <c r="I402" s="248"/>
      <c r="J402" s="245"/>
      <c r="K402" s="245"/>
      <c r="L402" s="249"/>
      <c r="M402" s="250"/>
      <c r="N402" s="251"/>
      <c r="O402" s="251"/>
      <c r="P402" s="251"/>
      <c r="Q402" s="251"/>
      <c r="R402" s="251"/>
      <c r="S402" s="251"/>
      <c r="T402" s="252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3" t="s">
        <v>173</v>
      </c>
      <c r="AU402" s="253" t="s">
        <v>85</v>
      </c>
      <c r="AV402" s="14" t="s">
        <v>81</v>
      </c>
      <c r="AW402" s="14" t="s">
        <v>37</v>
      </c>
      <c r="AX402" s="14" t="s">
        <v>77</v>
      </c>
      <c r="AY402" s="253" t="s">
        <v>161</v>
      </c>
    </row>
    <row r="403" s="13" customFormat="1">
      <c r="A403" s="13"/>
      <c r="B403" s="232"/>
      <c r="C403" s="233"/>
      <c r="D403" s="234" t="s">
        <v>173</v>
      </c>
      <c r="E403" s="235" t="s">
        <v>19</v>
      </c>
      <c r="F403" s="236" t="s">
        <v>520</v>
      </c>
      <c r="G403" s="233"/>
      <c r="H403" s="237">
        <v>97</v>
      </c>
      <c r="I403" s="238"/>
      <c r="J403" s="233"/>
      <c r="K403" s="233"/>
      <c r="L403" s="239"/>
      <c r="M403" s="240"/>
      <c r="N403" s="241"/>
      <c r="O403" s="241"/>
      <c r="P403" s="241"/>
      <c r="Q403" s="241"/>
      <c r="R403" s="241"/>
      <c r="S403" s="241"/>
      <c r="T403" s="24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3" t="s">
        <v>173</v>
      </c>
      <c r="AU403" s="243" t="s">
        <v>85</v>
      </c>
      <c r="AV403" s="13" t="s">
        <v>85</v>
      </c>
      <c r="AW403" s="13" t="s">
        <v>37</v>
      </c>
      <c r="AX403" s="13" t="s">
        <v>81</v>
      </c>
      <c r="AY403" s="243" t="s">
        <v>161</v>
      </c>
    </row>
    <row r="404" s="2" customFormat="1" ht="16.5" customHeight="1">
      <c r="A404" s="40"/>
      <c r="B404" s="41"/>
      <c r="C404" s="254" t="s">
        <v>590</v>
      </c>
      <c r="D404" s="254" t="s">
        <v>192</v>
      </c>
      <c r="E404" s="255" t="s">
        <v>591</v>
      </c>
      <c r="F404" s="256" t="s">
        <v>592</v>
      </c>
      <c r="G404" s="257" t="s">
        <v>167</v>
      </c>
      <c r="H404" s="258">
        <v>101.84999999999999</v>
      </c>
      <c r="I404" s="259"/>
      <c r="J404" s="260">
        <f>ROUND(I404*H404,2)</f>
        <v>0</v>
      </c>
      <c r="K404" s="256" t="s">
        <v>168</v>
      </c>
      <c r="L404" s="261"/>
      <c r="M404" s="262" t="s">
        <v>19</v>
      </c>
      <c r="N404" s="263" t="s">
        <v>48</v>
      </c>
      <c r="O404" s="86"/>
      <c r="P404" s="223">
        <f>O404*H404</f>
        <v>0</v>
      </c>
      <c r="Q404" s="223">
        <v>0.0011999999999999999</v>
      </c>
      <c r="R404" s="223">
        <f>Q404*H404</f>
        <v>0.12221999999999998</v>
      </c>
      <c r="S404" s="223">
        <v>0</v>
      </c>
      <c r="T404" s="224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25" t="s">
        <v>394</v>
      </c>
      <c r="AT404" s="225" t="s">
        <v>192</v>
      </c>
      <c r="AU404" s="225" t="s">
        <v>85</v>
      </c>
      <c r="AY404" s="19" t="s">
        <v>161</v>
      </c>
      <c r="BE404" s="226">
        <f>IF(N404="základní",J404,0)</f>
        <v>0</v>
      </c>
      <c r="BF404" s="226">
        <f>IF(N404="snížená",J404,0)</f>
        <v>0</v>
      </c>
      <c r="BG404" s="226">
        <f>IF(N404="zákl. přenesená",J404,0)</f>
        <v>0</v>
      </c>
      <c r="BH404" s="226">
        <f>IF(N404="sníž. přenesená",J404,0)</f>
        <v>0</v>
      </c>
      <c r="BI404" s="226">
        <f>IF(N404="nulová",J404,0)</f>
        <v>0</v>
      </c>
      <c r="BJ404" s="19" t="s">
        <v>81</v>
      </c>
      <c r="BK404" s="226">
        <f>ROUND(I404*H404,2)</f>
        <v>0</v>
      </c>
      <c r="BL404" s="19" t="s">
        <v>267</v>
      </c>
      <c r="BM404" s="225" t="s">
        <v>593</v>
      </c>
    </row>
    <row r="405" s="14" customFormat="1">
      <c r="A405" s="14"/>
      <c r="B405" s="244"/>
      <c r="C405" s="245"/>
      <c r="D405" s="234" t="s">
        <v>173</v>
      </c>
      <c r="E405" s="246" t="s">
        <v>19</v>
      </c>
      <c r="F405" s="247" t="s">
        <v>519</v>
      </c>
      <c r="G405" s="245"/>
      <c r="H405" s="246" t="s">
        <v>19</v>
      </c>
      <c r="I405" s="248"/>
      <c r="J405" s="245"/>
      <c r="K405" s="245"/>
      <c r="L405" s="249"/>
      <c r="M405" s="250"/>
      <c r="N405" s="251"/>
      <c r="O405" s="251"/>
      <c r="P405" s="251"/>
      <c r="Q405" s="251"/>
      <c r="R405" s="251"/>
      <c r="S405" s="251"/>
      <c r="T405" s="252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3" t="s">
        <v>173</v>
      </c>
      <c r="AU405" s="253" t="s">
        <v>85</v>
      </c>
      <c r="AV405" s="14" t="s">
        <v>81</v>
      </c>
      <c r="AW405" s="14" t="s">
        <v>37</v>
      </c>
      <c r="AX405" s="14" t="s">
        <v>77</v>
      </c>
      <c r="AY405" s="253" t="s">
        <v>161</v>
      </c>
    </row>
    <row r="406" s="13" customFormat="1">
      <c r="A406" s="13"/>
      <c r="B406" s="232"/>
      <c r="C406" s="233"/>
      <c r="D406" s="234" t="s">
        <v>173</v>
      </c>
      <c r="E406" s="235" t="s">
        <v>19</v>
      </c>
      <c r="F406" s="236" t="s">
        <v>520</v>
      </c>
      <c r="G406" s="233"/>
      <c r="H406" s="237">
        <v>97</v>
      </c>
      <c r="I406" s="238"/>
      <c r="J406" s="233"/>
      <c r="K406" s="233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173</v>
      </c>
      <c r="AU406" s="243" t="s">
        <v>85</v>
      </c>
      <c r="AV406" s="13" t="s">
        <v>85</v>
      </c>
      <c r="AW406" s="13" t="s">
        <v>37</v>
      </c>
      <c r="AX406" s="13" t="s">
        <v>77</v>
      </c>
      <c r="AY406" s="243" t="s">
        <v>161</v>
      </c>
    </row>
    <row r="407" s="13" customFormat="1">
      <c r="A407" s="13"/>
      <c r="B407" s="232"/>
      <c r="C407" s="233"/>
      <c r="D407" s="234" t="s">
        <v>173</v>
      </c>
      <c r="E407" s="235" t="s">
        <v>19</v>
      </c>
      <c r="F407" s="236" t="s">
        <v>594</v>
      </c>
      <c r="G407" s="233"/>
      <c r="H407" s="237">
        <v>101.84999999999999</v>
      </c>
      <c r="I407" s="238"/>
      <c r="J407" s="233"/>
      <c r="K407" s="233"/>
      <c r="L407" s="239"/>
      <c r="M407" s="240"/>
      <c r="N407" s="241"/>
      <c r="O407" s="241"/>
      <c r="P407" s="241"/>
      <c r="Q407" s="241"/>
      <c r="R407" s="241"/>
      <c r="S407" s="241"/>
      <c r="T407" s="24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3" t="s">
        <v>173</v>
      </c>
      <c r="AU407" s="243" t="s">
        <v>85</v>
      </c>
      <c r="AV407" s="13" t="s">
        <v>85</v>
      </c>
      <c r="AW407" s="13" t="s">
        <v>37</v>
      </c>
      <c r="AX407" s="13" t="s">
        <v>81</v>
      </c>
      <c r="AY407" s="243" t="s">
        <v>161</v>
      </c>
    </row>
    <row r="408" s="2" customFormat="1" ht="24.15" customHeight="1">
      <c r="A408" s="40"/>
      <c r="B408" s="41"/>
      <c r="C408" s="214" t="s">
        <v>595</v>
      </c>
      <c r="D408" s="214" t="s">
        <v>164</v>
      </c>
      <c r="E408" s="215" t="s">
        <v>596</v>
      </c>
      <c r="F408" s="216" t="s">
        <v>597</v>
      </c>
      <c r="G408" s="217" t="s">
        <v>167</v>
      </c>
      <c r="H408" s="218">
        <v>662.49699999999996</v>
      </c>
      <c r="I408" s="219"/>
      <c r="J408" s="220">
        <f>ROUND(I408*H408,2)</f>
        <v>0</v>
      </c>
      <c r="K408" s="216" t="s">
        <v>168</v>
      </c>
      <c r="L408" s="46"/>
      <c r="M408" s="221" t="s">
        <v>19</v>
      </c>
      <c r="N408" s="222" t="s">
        <v>48</v>
      </c>
      <c r="O408" s="86"/>
      <c r="P408" s="223">
        <f>O408*H408</f>
        <v>0</v>
      </c>
      <c r="Q408" s="223">
        <v>0</v>
      </c>
      <c r="R408" s="223">
        <f>Q408*H408</f>
        <v>0</v>
      </c>
      <c r="S408" s="223">
        <v>0.0018</v>
      </c>
      <c r="T408" s="224">
        <f>S408*H408</f>
        <v>1.1924945999999999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25" t="s">
        <v>267</v>
      </c>
      <c r="AT408" s="225" t="s">
        <v>164</v>
      </c>
      <c r="AU408" s="225" t="s">
        <v>85</v>
      </c>
      <c r="AY408" s="19" t="s">
        <v>161</v>
      </c>
      <c r="BE408" s="226">
        <f>IF(N408="základní",J408,0)</f>
        <v>0</v>
      </c>
      <c r="BF408" s="226">
        <f>IF(N408="snížená",J408,0)</f>
        <v>0</v>
      </c>
      <c r="BG408" s="226">
        <f>IF(N408="zákl. přenesená",J408,0)</f>
        <v>0</v>
      </c>
      <c r="BH408" s="226">
        <f>IF(N408="sníž. přenesená",J408,0)</f>
        <v>0</v>
      </c>
      <c r="BI408" s="226">
        <f>IF(N408="nulová",J408,0)</f>
        <v>0</v>
      </c>
      <c r="BJ408" s="19" t="s">
        <v>81</v>
      </c>
      <c r="BK408" s="226">
        <f>ROUND(I408*H408,2)</f>
        <v>0</v>
      </c>
      <c r="BL408" s="19" t="s">
        <v>267</v>
      </c>
      <c r="BM408" s="225" t="s">
        <v>598</v>
      </c>
    </row>
    <row r="409" s="2" customFormat="1">
      <c r="A409" s="40"/>
      <c r="B409" s="41"/>
      <c r="C409" s="42"/>
      <c r="D409" s="227" t="s">
        <v>171</v>
      </c>
      <c r="E409" s="42"/>
      <c r="F409" s="228" t="s">
        <v>599</v>
      </c>
      <c r="G409" s="42"/>
      <c r="H409" s="42"/>
      <c r="I409" s="229"/>
      <c r="J409" s="42"/>
      <c r="K409" s="42"/>
      <c r="L409" s="46"/>
      <c r="M409" s="230"/>
      <c r="N409" s="231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171</v>
      </c>
      <c r="AU409" s="19" t="s">
        <v>85</v>
      </c>
    </row>
    <row r="410" s="13" customFormat="1">
      <c r="A410" s="13"/>
      <c r="B410" s="232"/>
      <c r="C410" s="233"/>
      <c r="D410" s="234" t="s">
        <v>173</v>
      </c>
      <c r="E410" s="235" t="s">
        <v>19</v>
      </c>
      <c r="F410" s="236" t="s">
        <v>549</v>
      </c>
      <c r="G410" s="233"/>
      <c r="H410" s="237">
        <v>662.49699999999996</v>
      </c>
      <c r="I410" s="238"/>
      <c r="J410" s="233"/>
      <c r="K410" s="233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173</v>
      </c>
      <c r="AU410" s="243" t="s">
        <v>85</v>
      </c>
      <c r="AV410" s="13" t="s">
        <v>85</v>
      </c>
      <c r="AW410" s="13" t="s">
        <v>37</v>
      </c>
      <c r="AX410" s="13" t="s">
        <v>77</v>
      </c>
      <c r="AY410" s="243" t="s">
        <v>161</v>
      </c>
    </row>
    <row r="411" s="15" customFormat="1">
      <c r="A411" s="15"/>
      <c r="B411" s="265"/>
      <c r="C411" s="266"/>
      <c r="D411" s="234" t="s">
        <v>173</v>
      </c>
      <c r="E411" s="267" t="s">
        <v>19</v>
      </c>
      <c r="F411" s="268" t="s">
        <v>210</v>
      </c>
      <c r="G411" s="266"/>
      <c r="H411" s="269">
        <v>662.49699999999996</v>
      </c>
      <c r="I411" s="270"/>
      <c r="J411" s="266"/>
      <c r="K411" s="266"/>
      <c r="L411" s="271"/>
      <c r="M411" s="272"/>
      <c r="N411" s="273"/>
      <c r="O411" s="273"/>
      <c r="P411" s="273"/>
      <c r="Q411" s="273"/>
      <c r="R411" s="273"/>
      <c r="S411" s="273"/>
      <c r="T411" s="274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75" t="s">
        <v>173</v>
      </c>
      <c r="AU411" s="275" t="s">
        <v>85</v>
      </c>
      <c r="AV411" s="15" t="s">
        <v>169</v>
      </c>
      <c r="AW411" s="15" t="s">
        <v>37</v>
      </c>
      <c r="AX411" s="15" t="s">
        <v>81</v>
      </c>
      <c r="AY411" s="275" t="s">
        <v>161</v>
      </c>
    </row>
    <row r="412" s="2" customFormat="1" ht="24.15" customHeight="1">
      <c r="A412" s="40"/>
      <c r="B412" s="41"/>
      <c r="C412" s="214" t="s">
        <v>600</v>
      </c>
      <c r="D412" s="214" t="s">
        <v>164</v>
      </c>
      <c r="E412" s="215" t="s">
        <v>601</v>
      </c>
      <c r="F412" s="216" t="s">
        <v>602</v>
      </c>
      <c r="G412" s="217" t="s">
        <v>167</v>
      </c>
      <c r="H412" s="218">
        <v>662.49699999999996</v>
      </c>
      <c r="I412" s="219"/>
      <c r="J412" s="220">
        <f>ROUND(I412*H412,2)</f>
        <v>0</v>
      </c>
      <c r="K412" s="216" t="s">
        <v>168</v>
      </c>
      <c r="L412" s="46"/>
      <c r="M412" s="221" t="s">
        <v>19</v>
      </c>
      <c r="N412" s="222" t="s">
        <v>48</v>
      </c>
      <c r="O412" s="86"/>
      <c r="P412" s="223">
        <f>O412*H412</f>
        <v>0</v>
      </c>
      <c r="Q412" s="223">
        <v>0</v>
      </c>
      <c r="R412" s="223">
        <f>Q412*H412</f>
        <v>0</v>
      </c>
      <c r="S412" s="223">
        <v>0</v>
      </c>
      <c r="T412" s="224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25" t="s">
        <v>267</v>
      </c>
      <c r="AT412" s="225" t="s">
        <v>164</v>
      </c>
      <c r="AU412" s="225" t="s">
        <v>85</v>
      </c>
      <c r="AY412" s="19" t="s">
        <v>161</v>
      </c>
      <c r="BE412" s="226">
        <f>IF(N412="základní",J412,0)</f>
        <v>0</v>
      </c>
      <c r="BF412" s="226">
        <f>IF(N412="snížená",J412,0)</f>
        <v>0</v>
      </c>
      <c r="BG412" s="226">
        <f>IF(N412="zákl. přenesená",J412,0)</f>
        <v>0</v>
      </c>
      <c r="BH412" s="226">
        <f>IF(N412="sníž. přenesená",J412,0)</f>
        <v>0</v>
      </c>
      <c r="BI412" s="226">
        <f>IF(N412="nulová",J412,0)</f>
        <v>0</v>
      </c>
      <c r="BJ412" s="19" t="s">
        <v>81</v>
      </c>
      <c r="BK412" s="226">
        <f>ROUND(I412*H412,2)</f>
        <v>0</v>
      </c>
      <c r="BL412" s="19" t="s">
        <v>267</v>
      </c>
      <c r="BM412" s="225" t="s">
        <v>603</v>
      </c>
    </row>
    <row r="413" s="2" customFormat="1">
      <c r="A413" s="40"/>
      <c r="B413" s="41"/>
      <c r="C413" s="42"/>
      <c r="D413" s="227" t="s">
        <v>171</v>
      </c>
      <c r="E413" s="42"/>
      <c r="F413" s="228" t="s">
        <v>604</v>
      </c>
      <c r="G413" s="42"/>
      <c r="H413" s="42"/>
      <c r="I413" s="229"/>
      <c r="J413" s="42"/>
      <c r="K413" s="42"/>
      <c r="L413" s="46"/>
      <c r="M413" s="230"/>
      <c r="N413" s="231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171</v>
      </c>
      <c r="AU413" s="19" t="s">
        <v>85</v>
      </c>
    </row>
    <row r="414" s="13" customFormat="1">
      <c r="A414" s="13"/>
      <c r="B414" s="232"/>
      <c r="C414" s="233"/>
      <c r="D414" s="234" t="s">
        <v>173</v>
      </c>
      <c r="E414" s="235" t="s">
        <v>19</v>
      </c>
      <c r="F414" s="236" t="s">
        <v>549</v>
      </c>
      <c r="G414" s="233"/>
      <c r="H414" s="237">
        <v>662.49699999999996</v>
      </c>
      <c r="I414" s="238"/>
      <c r="J414" s="233"/>
      <c r="K414" s="233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173</v>
      </c>
      <c r="AU414" s="243" t="s">
        <v>85</v>
      </c>
      <c r="AV414" s="13" t="s">
        <v>85</v>
      </c>
      <c r="AW414" s="13" t="s">
        <v>37</v>
      </c>
      <c r="AX414" s="13" t="s">
        <v>81</v>
      </c>
      <c r="AY414" s="243" t="s">
        <v>161</v>
      </c>
    </row>
    <row r="415" s="2" customFormat="1" ht="16.5" customHeight="1">
      <c r="A415" s="40"/>
      <c r="B415" s="41"/>
      <c r="C415" s="254" t="s">
        <v>460</v>
      </c>
      <c r="D415" s="254" t="s">
        <v>192</v>
      </c>
      <c r="E415" s="255" t="s">
        <v>605</v>
      </c>
      <c r="F415" s="256" t="s">
        <v>606</v>
      </c>
      <c r="G415" s="257" t="s">
        <v>167</v>
      </c>
      <c r="H415" s="258">
        <v>695.62199999999996</v>
      </c>
      <c r="I415" s="259"/>
      <c r="J415" s="260">
        <f>ROUND(I415*H415,2)</f>
        <v>0</v>
      </c>
      <c r="K415" s="256" t="s">
        <v>168</v>
      </c>
      <c r="L415" s="261"/>
      <c r="M415" s="262" t="s">
        <v>19</v>
      </c>
      <c r="N415" s="263" t="s">
        <v>48</v>
      </c>
      <c r="O415" s="86"/>
      <c r="P415" s="223">
        <f>O415*H415</f>
        <v>0</v>
      </c>
      <c r="Q415" s="223">
        <v>0.0028999999999999998</v>
      </c>
      <c r="R415" s="223">
        <f>Q415*H415</f>
        <v>2.0173037999999996</v>
      </c>
      <c r="S415" s="223">
        <v>0</v>
      </c>
      <c r="T415" s="224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25" t="s">
        <v>394</v>
      </c>
      <c r="AT415" s="225" t="s">
        <v>192</v>
      </c>
      <c r="AU415" s="225" t="s">
        <v>85</v>
      </c>
      <c r="AY415" s="19" t="s">
        <v>161</v>
      </c>
      <c r="BE415" s="226">
        <f>IF(N415="základní",J415,0)</f>
        <v>0</v>
      </c>
      <c r="BF415" s="226">
        <f>IF(N415="snížená",J415,0)</f>
        <v>0</v>
      </c>
      <c r="BG415" s="226">
        <f>IF(N415="zákl. přenesená",J415,0)</f>
        <v>0</v>
      </c>
      <c r="BH415" s="226">
        <f>IF(N415="sníž. přenesená",J415,0)</f>
        <v>0</v>
      </c>
      <c r="BI415" s="226">
        <f>IF(N415="nulová",J415,0)</f>
        <v>0</v>
      </c>
      <c r="BJ415" s="19" t="s">
        <v>81</v>
      </c>
      <c r="BK415" s="226">
        <f>ROUND(I415*H415,2)</f>
        <v>0</v>
      </c>
      <c r="BL415" s="19" t="s">
        <v>267</v>
      </c>
      <c r="BM415" s="225" t="s">
        <v>607</v>
      </c>
    </row>
    <row r="416" s="13" customFormat="1">
      <c r="A416" s="13"/>
      <c r="B416" s="232"/>
      <c r="C416" s="233"/>
      <c r="D416" s="234" t="s">
        <v>173</v>
      </c>
      <c r="E416" s="235" t="s">
        <v>19</v>
      </c>
      <c r="F416" s="236" t="s">
        <v>549</v>
      </c>
      <c r="G416" s="233"/>
      <c r="H416" s="237">
        <v>662.49699999999996</v>
      </c>
      <c r="I416" s="238"/>
      <c r="J416" s="233"/>
      <c r="K416" s="233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173</v>
      </c>
      <c r="AU416" s="243" t="s">
        <v>85</v>
      </c>
      <c r="AV416" s="13" t="s">
        <v>85</v>
      </c>
      <c r="AW416" s="13" t="s">
        <v>37</v>
      </c>
      <c r="AX416" s="13" t="s">
        <v>77</v>
      </c>
      <c r="AY416" s="243" t="s">
        <v>161</v>
      </c>
    </row>
    <row r="417" s="13" customFormat="1">
      <c r="A417" s="13"/>
      <c r="B417" s="232"/>
      <c r="C417" s="233"/>
      <c r="D417" s="234" t="s">
        <v>173</v>
      </c>
      <c r="E417" s="235" t="s">
        <v>19</v>
      </c>
      <c r="F417" s="236" t="s">
        <v>608</v>
      </c>
      <c r="G417" s="233"/>
      <c r="H417" s="237">
        <v>695.62199999999996</v>
      </c>
      <c r="I417" s="238"/>
      <c r="J417" s="233"/>
      <c r="K417" s="233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173</v>
      </c>
      <c r="AU417" s="243" t="s">
        <v>85</v>
      </c>
      <c r="AV417" s="13" t="s">
        <v>85</v>
      </c>
      <c r="AW417" s="13" t="s">
        <v>37</v>
      </c>
      <c r="AX417" s="13" t="s">
        <v>81</v>
      </c>
      <c r="AY417" s="243" t="s">
        <v>161</v>
      </c>
    </row>
    <row r="418" s="2" customFormat="1" ht="16.5" customHeight="1">
      <c r="A418" s="40"/>
      <c r="B418" s="41"/>
      <c r="C418" s="254" t="s">
        <v>609</v>
      </c>
      <c r="D418" s="254" t="s">
        <v>192</v>
      </c>
      <c r="E418" s="255" t="s">
        <v>610</v>
      </c>
      <c r="F418" s="256" t="s">
        <v>611</v>
      </c>
      <c r="G418" s="257" t="s">
        <v>167</v>
      </c>
      <c r="H418" s="258">
        <v>695.62199999999996</v>
      </c>
      <c r="I418" s="259"/>
      <c r="J418" s="260">
        <f>ROUND(I418*H418,2)</f>
        <v>0</v>
      </c>
      <c r="K418" s="256" t="s">
        <v>168</v>
      </c>
      <c r="L418" s="261"/>
      <c r="M418" s="262" t="s">
        <v>19</v>
      </c>
      <c r="N418" s="263" t="s">
        <v>48</v>
      </c>
      <c r="O418" s="86"/>
      <c r="P418" s="223">
        <f>O418*H418</f>
        <v>0</v>
      </c>
      <c r="Q418" s="223">
        <v>0.0044999999999999997</v>
      </c>
      <c r="R418" s="223">
        <f>Q418*H418</f>
        <v>3.1302989999999995</v>
      </c>
      <c r="S418" s="223">
        <v>0</v>
      </c>
      <c r="T418" s="224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25" t="s">
        <v>394</v>
      </c>
      <c r="AT418" s="225" t="s">
        <v>192</v>
      </c>
      <c r="AU418" s="225" t="s">
        <v>85</v>
      </c>
      <c r="AY418" s="19" t="s">
        <v>161</v>
      </c>
      <c r="BE418" s="226">
        <f>IF(N418="základní",J418,0)</f>
        <v>0</v>
      </c>
      <c r="BF418" s="226">
        <f>IF(N418="snížená",J418,0)</f>
        <v>0</v>
      </c>
      <c r="BG418" s="226">
        <f>IF(N418="zákl. přenesená",J418,0)</f>
        <v>0</v>
      </c>
      <c r="BH418" s="226">
        <f>IF(N418="sníž. přenesená",J418,0)</f>
        <v>0</v>
      </c>
      <c r="BI418" s="226">
        <f>IF(N418="nulová",J418,0)</f>
        <v>0</v>
      </c>
      <c r="BJ418" s="19" t="s">
        <v>81</v>
      </c>
      <c r="BK418" s="226">
        <f>ROUND(I418*H418,2)</f>
        <v>0</v>
      </c>
      <c r="BL418" s="19" t="s">
        <v>267</v>
      </c>
      <c r="BM418" s="225" t="s">
        <v>612</v>
      </c>
    </row>
    <row r="419" s="13" customFormat="1">
      <c r="A419" s="13"/>
      <c r="B419" s="232"/>
      <c r="C419" s="233"/>
      <c r="D419" s="234" t="s">
        <v>173</v>
      </c>
      <c r="E419" s="235" t="s">
        <v>19</v>
      </c>
      <c r="F419" s="236" t="s">
        <v>549</v>
      </c>
      <c r="G419" s="233"/>
      <c r="H419" s="237">
        <v>662.49699999999996</v>
      </c>
      <c r="I419" s="238"/>
      <c r="J419" s="233"/>
      <c r="K419" s="233"/>
      <c r="L419" s="239"/>
      <c r="M419" s="240"/>
      <c r="N419" s="241"/>
      <c r="O419" s="241"/>
      <c r="P419" s="241"/>
      <c r="Q419" s="241"/>
      <c r="R419" s="241"/>
      <c r="S419" s="241"/>
      <c r="T419" s="24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3" t="s">
        <v>173</v>
      </c>
      <c r="AU419" s="243" t="s">
        <v>85</v>
      </c>
      <c r="AV419" s="13" t="s">
        <v>85</v>
      </c>
      <c r="AW419" s="13" t="s">
        <v>37</v>
      </c>
      <c r="AX419" s="13" t="s">
        <v>77</v>
      </c>
      <c r="AY419" s="243" t="s">
        <v>161</v>
      </c>
    </row>
    <row r="420" s="13" customFormat="1">
      <c r="A420" s="13"/>
      <c r="B420" s="232"/>
      <c r="C420" s="233"/>
      <c r="D420" s="234" t="s">
        <v>173</v>
      </c>
      <c r="E420" s="235" t="s">
        <v>19</v>
      </c>
      <c r="F420" s="236" t="s">
        <v>608</v>
      </c>
      <c r="G420" s="233"/>
      <c r="H420" s="237">
        <v>695.62199999999996</v>
      </c>
      <c r="I420" s="238"/>
      <c r="J420" s="233"/>
      <c r="K420" s="233"/>
      <c r="L420" s="239"/>
      <c r="M420" s="240"/>
      <c r="N420" s="241"/>
      <c r="O420" s="241"/>
      <c r="P420" s="241"/>
      <c r="Q420" s="241"/>
      <c r="R420" s="241"/>
      <c r="S420" s="241"/>
      <c r="T420" s="24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3" t="s">
        <v>173</v>
      </c>
      <c r="AU420" s="243" t="s">
        <v>85</v>
      </c>
      <c r="AV420" s="13" t="s">
        <v>85</v>
      </c>
      <c r="AW420" s="13" t="s">
        <v>37</v>
      </c>
      <c r="AX420" s="13" t="s">
        <v>81</v>
      </c>
      <c r="AY420" s="243" t="s">
        <v>161</v>
      </c>
    </row>
    <row r="421" s="2" customFormat="1" ht="24.15" customHeight="1">
      <c r="A421" s="40"/>
      <c r="B421" s="41"/>
      <c r="C421" s="214" t="s">
        <v>613</v>
      </c>
      <c r="D421" s="214" t="s">
        <v>164</v>
      </c>
      <c r="E421" s="215" t="s">
        <v>614</v>
      </c>
      <c r="F421" s="216" t="s">
        <v>615</v>
      </c>
      <c r="G421" s="217" t="s">
        <v>529</v>
      </c>
      <c r="H421" s="287"/>
      <c r="I421" s="219"/>
      <c r="J421" s="220">
        <f>ROUND(I421*H421,2)</f>
        <v>0</v>
      </c>
      <c r="K421" s="216" t="s">
        <v>168</v>
      </c>
      <c r="L421" s="46"/>
      <c r="M421" s="221" t="s">
        <v>19</v>
      </c>
      <c r="N421" s="222" t="s">
        <v>48</v>
      </c>
      <c r="O421" s="86"/>
      <c r="P421" s="223">
        <f>O421*H421</f>
        <v>0</v>
      </c>
      <c r="Q421" s="223">
        <v>0</v>
      </c>
      <c r="R421" s="223">
        <f>Q421*H421</f>
        <v>0</v>
      </c>
      <c r="S421" s="223">
        <v>0</v>
      </c>
      <c r="T421" s="224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25" t="s">
        <v>267</v>
      </c>
      <c r="AT421" s="225" t="s">
        <v>164</v>
      </c>
      <c r="AU421" s="225" t="s">
        <v>85</v>
      </c>
      <c r="AY421" s="19" t="s">
        <v>161</v>
      </c>
      <c r="BE421" s="226">
        <f>IF(N421="základní",J421,0)</f>
        <v>0</v>
      </c>
      <c r="BF421" s="226">
        <f>IF(N421="snížená",J421,0)</f>
        <v>0</v>
      </c>
      <c r="BG421" s="226">
        <f>IF(N421="zákl. přenesená",J421,0)</f>
        <v>0</v>
      </c>
      <c r="BH421" s="226">
        <f>IF(N421="sníž. přenesená",J421,0)</f>
        <v>0</v>
      </c>
      <c r="BI421" s="226">
        <f>IF(N421="nulová",J421,0)</f>
        <v>0</v>
      </c>
      <c r="BJ421" s="19" t="s">
        <v>81</v>
      </c>
      <c r="BK421" s="226">
        <f>ROUND(I421*H421,2)</f>
        <v>0</v>
      </c>
      <c r="BL421" s="19" t="s">
        <v>267</v>
      </c>
      <c r="BM421" s="225" t="s">
        <v>616</v>
      </c>
    </row>
    <row r="422" s="2" customFormat="1">
      <c r="A422" s="40"/>
      <c r="B422" s="41"/>
      <c r="C422" s="42"/>
      <c r="D422" s="227" t="s">
        <v>171</v>
      </c>
      <c r="E422" s="42"/>
      <c r="F422" s="228" t="s">
        <v>617</v>
      </c>
      <c r="G422" s="42"/>
      <c r="H422" s="42"/>
      <c r="I422" s="229"/>
      <c r="J422" s="42"/>
      <c r="K422" s="42"/>
      <c r="L422" s="46"/>
      <c r="M422" s="230"/>
      <c r="N422" s="231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171</v>
      </c>
      <c r="AU422" s="19" t="s">
        <v>85</v>
      </c>
    </row>
    <row r="423" s="12" customFormat="1" ht="22.8" customHeight="1">
      <c r="A423" s="12"/>
      <c r="B423" s="198"/>
      <c r="C423" s="199"/>
      <c r="D423" s="200" t="s">
        <v>76</v>
      </c>
      <c r="E423" s="212" t="s">
        <v>618</v>
      </c>
      <c r="F423" s="212" t="s">
        <v>619</v>
      </c>
      <c r="G423" s="199"/>
      <c r="H423" s="199"/>
      <c r="I423" s="202"/>
      <c r="J423" s="213">
        <f>BK423</f>
        <v>0</v>
      </c>
      <c r="K423" s="199"/>
      <c r="L423" s="204"/>
      <c r="M423" s="205"/>
      <c r="N423" s="206"/>
      <c r="O423" s="206"/>
      <c r="P423" s="207">
        <f>SUM(P424:P438)</f>
        <v>0</v>
      </c>
      <c r="Q423" s="206"/>
      <c r="R423" s="207">
        <f>SUM(R424:R438)</f>
        <v>0.06932249</v>
      </c>
      <c r="S423" s="206"/>
      <c r="T423" s="208">
        <f>SUM(T424:T438)</f>
        <v>0.56471000000000005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09" t="s">
        <v>85</v>
      </c>
      <c r="AT423" s="210" t="s">
        <v>76</v>
      </c>
      <c r="AU423" s="210" t="s">
        <v>81</v>
      </c>
      <c r="AY423" s="209" t="s">
        <v>161</v>
      </c>
      <c r="BK423" s="211">
        <f>SUM(BK424:BK438)</f>
        <v>0</v>
      </c>
    </row>
    <row r="424" s="2" customFormat="1" ht="16.5" customHeight="1">
      <c r="A424" s="40"/>
      <c r="B424" s="41"/>
      <c r="C424" s="214" t="s">
        <v>620</v>
      </c>
      <c r="D424" s="214" t="s">
        <v>164</v>
      </c>
      <c r="E424" s="215" t="s">
        <v>621</v>
      </c>
      <c r="F424" s="216" t="s">
        <v>622</v>
      </c>
      <c r="G424" s="217" t="s">
        <v>225</v>
      </c>
      <c r="H424" s="218">
        <v>15.800000000000001</v>
      </c>
      <c r="I424" s="219"/>
      <c r="J424" s="220">
        <f>ROUND(I424*H424,2)</f>
        <v>0</v>
      </c>
      <c r="K424" s="216" t="s">
        <v>168</v>
      </c>
      <c r="L424" s="46"/>
      <c r="M424" s="221" t="s">
        <v>19</v>
      </c>
      <c r="N424" s="222" t="s">
        <v>48</v>
      </c>
      <c r="O424" s="86"/>
      <c r="P424" s="223">
        <f>O424*H424</f>
        <v>0</v>
      </c>
      <c r="Q424" s="223">
        <v>0</v>
      </c>
      <c r="R424" s="223">
        <f>Q424*H424</f>
        <v>0</v>
      </c>
      <c r="S424" s="223">
        <v>0.03065</v>
      </c>
      <c r="T424" s="224">
        <f>S424*H424</f>
        <v>0.48427000000000003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25" t="s">
        <v>267</v>
      </c>
      <c r="AT424" s="225" t="s">
        <v>164</v>
      </c>
      <c r="AU424" s="225" t="s">
        <v>85</v>
      </c>
      <c r="AY424" s="19" t="s">
        <v>161</v>
      </c>
      <c r="BE424" s="226">
        <f>IF(N424="základní",J424,0)</f>
        <v>0</v>
      </c>
      <c r="BF424" s="226">
        <f>IF(N424="snížená",J424,0)</f>
        <v>0</v>
      </c>
      <c r="BG424" s="226">
        <f>IF(N424="zákl. přenesená",J424,0)</f>
        <v>0</v>
      </c>
      <c r="BH424" s="226">
        <f>IF(N424="sníž. přenesená",J424,0)</f>
        <v>0</v>
      </c>
      <c r="BI424" s="226">
        <f>IF(N424="nulová",J424,0)</f>
        <v>0</v>
      </c>
      <c r="BJ424" s="19" t="s">
        <v>81</v>
      </c>
      <c r="BK424" s="226">
        <f>ROUND(I424*H424,2)</f>
        <v>0</v>
      </c>
      <c r="BL424" s="19" t="s">
        <v>267</v>
      </c>
      <c r="BM424" s="225" t="s">
        <v>623</v>
      </c>
    </row>
    <row r="425" s="2" customFormat="1">
      <c r="A425" s="40"/>
      <c r="B425" s="41"/>
      <c r="C425" s="42"/>
      <c r="D425" s="227" t="s">
        <v>171</v>
      </c>
      <c r="E425" s="42"/>
      <c r="F425" s="228" t="s">
        <v>624</v>
      </c>
      <c r="G425" s="42"/>
      <c r="H425" s="42"/>
      <c r="I425" s="229"/>
      <c r="J425" s="42"/>
      <c r="K425" s="42"/>
      <c r="L425" s="46"/>
      <c r="M425" s="230"/>
      <c r="N425" s="231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171</v>
      </c>
      <c r="AU425" s="19" t="s">
        <v>85</v>
      </c>
    </row>
    <row r="426" s="14" customFormat="1">
      <c r="A426" s="14"/>
      <c r="B426" s="244"/>
      <c r="C426" s="245"/>
      <c r="D426" s="234" t="s">
        <v>173</v>
      </c>
      <c r="E426" s="246" t="s">
        <v>19</v>
      </c>
      <c r="F426" s="247" t="s">
        <v>625</v>
      </c>
      <c r="G426" s="245"/>
      <c r="H426" s="246" t="s">
        <v>19</v>
      </c>
      <c r="I426" s="248"/>
      <c r="J426" s="245"/>
      <c r="K426" s="245"/>
      <c r="L426" s="249"/>
      <c r="M426" s="250"/>
      <c r="N426" s="251"/>
      <c r="O426" s="251"/>
      <c r="P426" s="251"/>
      <c r="Q426" s="251"/>
      <c r="R426" s="251"/>
      <c r="S426" s="251"/>
      <c r="T426" s="252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3" t="s">
        <v>173</v>
      </c>
      <c r="AU426" s="253" t="s">
        <v>85</v>
      </c>
      <c r="AV426" s="14" t="s">
        <v>81</v>
      </c>
      <c r="AW426" s="14" t="s">
        <v>37</v>
      </c>
      <c r="AX426" s="14" t="s">
        <v>77</v>
      </c>
      <c r="AY426" s="253" t="s">
        <v>161</v>
      </c>
    </row>
    <row r="427" s="13" customFormat="1">
      <c r="A427" s="13"/>
      <c r="B427" s="232"/>
      <c r="C427" s="233"/>
      <c r="D427" s="234" t="s">
        <v>173</v>
      </c>
      <c r="E427" s="235" t="s">
        <v>19</v>
      </c>
      <c r="F427" s="236" t="s">
        <v>626</v>
      </c>
      <c r="G427" s="233"/>
      <c r="H427" s="237">
        <v>15.800000000000001</v>
      </c>
      <c r="I427" s="238"/>
      <c r="J427" s="233"/>
      <c r="K427" s="233"/>
      <c r="L427" s="239"/>
      <c r="M427" s="240"/>
      <c r="N427" s="241"/>
      <c r="O427" s="241"/>
      <c r="P427" s="241"/>
      <c r="Q427" s="241"/>
      <c r="R427" s="241"/>
      <c r="S427" s="241"/>
      <c r="T427" s="24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3" t="s">
        <v>173</v>
      </c>
      <c r="AU427" s="243" t="s">
        <v>85</v>
      </c>
      <c r="AV427" s="13" t="s">
        <v>85</v>
      </c>
      <c r="AW427" s="13" t="s">
        <v>37</v>
      </c>
      <c r="AX427" s="13" t="s">
        <v>81</v>
      </c>
      <c r="AY427" s="243" t="s">
        <v>161</v>
      </c>
    </row>
    <row r="428" s="2" customFormat="1" ht="16.5" customHeight="1">
      <c r="A428" s="40"/>
      <c r="B428" s="41"/>
      <c r="C428" s="214" t="s">
        <v>627</v>
      </c>
      <c r="D428" s="214" t="s">
        <v>164</v>
      </c>
      <c r="E428" s="215" t="s">
        <v>628</v>
      </c>
      <c r="F428" s="216" t="s">
        <v>629</v>
      </c>
      <c r="G428" s="217" t="s">
        <v>225</v>
      </c>
      <c r="H428" s="218">
        <v>15.800000000000001</v>
      </c>
      <c r="I428" s="219"/>
      <c r="J428" s="220">
        <f>ROUND(I428*H428,2)</f>
        <v>0</v>
      </c>
      <c r="K428" s="216" t="s">
        <v>168</v>
      </c>
      <c r="L428" s="46"/>
      <c r="M428" s="221" t="s">
        <v>19</v>
      </c>
      <c r="N428" s="222" t="s">
        <v>48</v>
      </c>
      <c r="O428" s="86"/>
      <c r="P428" s="223">
        <f>O428*H428</f>
        <v>0</v>
      </c>
      <c r="Q428" s="223">
        <v>0.0037115500000000001</v>
      </c>
      <c r="R428" s="223">
        <f>Q428*H428</f>
        <v>0.058642490000000005</v>
      </c>
      <c r="S428" s="223">
        <v>0</v>
      </c>
      <c r="T428" s="224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25" t="s">
        <v>267</v>
      </c>
      <c r="AT428" s="225" t="s">
        <v>164</v>
      </c>
      <c r="AU428" s="225" t="s">
        <v>85</v>
      </c>
      <c r="AY428" s="19" t="s">
        <v>161</v>
      </c>
      <c r="BE428" s="226">
        <f>IF(N428="základní",J428,0)</f>
        <v>0</v>
      </c>
      <c r="BF428" s="226">
        <f>IF(N428="snížená",J428,0)</f>
        <v>0</v>
      </c>
      <c r="BG428" s="226">
        <f>IF(N428="zákl. přenesená",J428,0)</f>
        <v>0</v>
      </c>
      <c r="BH428" s="226">
        <f>IF(N428="sníž. přenesená",J428,0)</f>
        <v>0</v>
      </c>
      <c r="BI428" s="226">
        <f>IF(N428="nulová",J428,0)</f>
        <v>0</v>
      </c>
      <c r="BJ428" s="19" t="s">
        <v>81</v>
      </c>
      <c r="BK428" s="226">
        <f>ROUND(I428*H428,2)</f>
        <v>0</v>
      </c>
      <c r="BL428" s="19" t="s">
        <v>267</v>
      </c>
      <c r="BM428" s="225" t="s">
        <v>630</v>
      </c>
    </row>
    <row r="429" s="2" customFormat="1">
      <c r="A429" s="40"/>
      <c r="B429" s="41"/>
      <c r="C429" s="42"/>
      <c r="D429" s="227" t="s">
        <v>171</v>
      </c>
      <c r="E429" s="42"/>
      <c r="F429" s="228" t="s">
        <v>631</v>
      </c>
      <c r="G429" s="42"/>
      <c r="H429" s="42"/>
      <c r="I429" s="229"/>
      <c r="J429" s="42"/>
      <c r="K429" s="42"/>
      <c r="L429" s="46"/>
      <c r="M429" s="230"/>
      <c r="N429" s="231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171</v>
      </c>
      <c r="AU429" s="19" t="s">
        <v>85</v>
      </c>
    </row>
    <row r="430" s="2" customFormat="1" ht="16.5" customHeight="1">
      <c r="A430" s="40"/>
      <c r="B430" s="41"/>
      <c r="C430" s="214" t="s">
        <v>632</v>
      </c>
      <c r="D430" s="214" t="s">
        <v>164</v>
      </c>
      <c r="E430" s="215" t="s">
        <v>633</v>
      </c>
      <c r="F430" s="216" t="s">
        <v>634</v>
      </c>
      <c r="G430" s="217" t="s">
        <v>177</v>
      </c>
      <c r="H430" s="218">
        <v>4</v>
      </c>
      <c r="I430" s="219"/>
      <c r="J430" s="220">
        <f>ROUND(I430*H430,2)</f>
        <v>0</v>
      </c>
      <c r="K430" s="216" t="s">
        <v>168</v>
      </c>
      <c r="L430" s="46"/>
      <c r="M430" s="221" t="s">
        <v>19</v>
      </c>
      <c r="N430" s="222" t="s">
        <v>48</v>
      </c>
      <c r="O430" s="86"/>
      <c r="P430" s="223">
        <f>O430*H430</f>
        <v>0</v>
      </c>
      <c r="Q430" s="223">
        <v>0</v>
      </c>
      <c r="R430" s="223">
        <f>Q430*H430</f>
        <v>0</v>
      </c>
      <c r="S430" s="223">
        <v>0.020109999999999999</v>
      </c>
      <c r="T430" s="224">
        <f>S430*H430</f>
        <v>0.080439999999999998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25" t="s">
        <v>267</v>
      </c>
      <c r="AT430" s="225" t="s">
        <v>164</v>
      </c>
      <c r="AU430" s="225" t="s">
        <v>85</v>
      </c>
      <c r="AY430" s="19" t="s">
        <v>161</v>
      </c>
      <c r="BE430" s="226">
        <f>IF(N430="základní",J430,0)</f>
        <v>0</v>
      </c>
      <c r="BF430" s="226">
        <f>IF(N430="snížená",J430,0)</f>
        <v>0</v>
      </c>
      <c r="BG430" s="226">
        <f>IF(N430="zákl. přenesená",J430,0)</f>
        <v>0</v>
      </c>
      <c r="BH430" s="226">
        <f>IF(N430="sníž. přenesená",J430,0)</f>
        <v>0</v>
      </c>
      <c r="BI430" s="226">
        <f>IF(N430="nulová",J430,0)</f>
        <v>0</v>
      </c>
      <c r="BJ430" s="19" t="s">
        <v>81</v>
      </c>
      <c r="BK430" s="226">
        <f>ROUND(I430*H430,2)</f>
        <v>0</v>
      </c>
      <c r="BL430" s="19" t="s">
        <v>267</v>
      </c>
      <c r="BM430" s="225" t="s">
        <v>635</v>
      </c>
    </row>
    <row r="431" s="2" customFormat="1">
      <c r="A431" s="40"/>
      <c r="B431" s="41"/>
      <c r="C431" s="42"/>
      <c r="D431" s="227" t="s">
        <v>171</v>
      </c>
      <c r="E431" s="42"/>
      <c r="F431" s="228" t="s">
        <v>636</v>
      </c>
      <c r="G431" s="42"/>
      <c r="H431" s="42"/>
      <c r="I431" s="229"/>
      <c r="J431" s="42"/>
      <c r="K431" s="42"/>
      <c r="L431" s="46"/>
      <c r="M431" s="230"/>
      <c r="N431" s="231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171</v>
      </c>
      <c r="AU431" s="19" t="s">
        <v>85</v>
      </c>
    </row>
    <row r="432" s="13" customFormat="1">
      <c r="A432" s="13"/>
      <c r="B432" s="232"/>
      <c r="C432" s="233"/>
      <c r="D432" s="234" t="s">
        <v>173</v>
      </c>
      <c r="E432" s="235" t="s">
        <v>19</v>
      </c>
      <c r="F432" s="236" t="s">
        <v>169</v>
      </c>
      <c r="G432" s="233"/>
      <c r="H432" s="237">
        <v>4</v>
      </c>
      <c r="I432" s="238"/>
      <c r="J432" s="233"/>
      <c r="K432" s="233"/>
      <c r="L432" s="239"/>
      <c r="M432" s="240"/>
      <c r="N432" s="241"/>
      <c r="O432" s="241"/>
      <c r="P432" s="241"/>
      <c r="Q432" s="241"/>
      <c r="R432" s="241"/>
      <c r="S432" s="241"/>
      <c r="T432" s="24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3" t="s">
        <v>173</v>
      </c>
      <c r="AU432" s="243" t="s">
        <v>85</v>
      </c>
      <c r="AV432" s="13" t="s">
        <v>85</v>
      </c>
      <c r="AW432" s="13" t="s">
        <v>37</v>
      </c>
      <c r="AX432" s="13" t="s">
        <v>81</v>
      </c>
      <c r="AY432" s="243" t="s">
        <v>161</v>
      </c>
    </row>
    <row r="433" s="2" customFormat="1" ht="16.5" customHeight="1">
      <c r="A433" s="40"/>
      <c r="B433" s="41"/>
      <c r="C433" s="214" t="s">
        <v>637</v>
      </c>
      <c r="D433" s="214" t="s">
        <v>164</v>
      </c>
      <c r="E433" s="215" t="s">
        <v>638</v>
      </c>
      <c r="F433" s="216" t="s">
        <v>639</v>
      </c>
      <c r="G433" s="217" t="s">
        <v>177</v>
      </c>
      <c r="H433" s="218">
        <v>4</v>
      </c>
      <c r="I433" s="219"/>
      <c r="J433" s="220">
        <f>ROUND(I433*H433,2)</f>
        <v>0</v>
      </c>
      <c r="K433" s="216" t="s">
        <v>168</v>
      </c>
      <c r="L433" s="46"/>
      <c r="M433" s="221" t="s">
        <v>19</v>
      </c>
      <c r="N433" s="222" t="s">
        <v>48</v>
      </c>
      <c r="O433" s="86"/>
      <c r="P433" s="223">
        <f>O433*H433</f>
        <v>0</v>
      </c>
      <c r="Q433" s="223">
        <v>0.0026700000000000001</v>
      </c>
      <c r="R433" s="223">
        <f>Q433*H433</f>
        <v>0.01068</v>
      </c>
      <c r="S433" s="223">
        <v>0</v>
      </c>
      <c r="T433" s="224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25" t="s">
        <v>267</v>
      </c>
      <c r="AT433" s="225" t="s">
        <v>164</v>
      </c>
      <c r="AU433" s="225" t="s">
        <v>85</v>
      </c>
      <c r="AY433" s="19" t="s">
        <v>161</v>
      </c>
      <c r="BE433" s="226">
        <f>IF(N433="základní",J433,0)</f>
        <v>0</v>
      </c>
      <c r="BF433" s="226">
        <f>IF(N433="snížená",J433,0)</f>
        <v>0</v>
      </c>
      <c r="BG433" s="226">
        <f>IF(N433="zákl. přenesená",J433,0)</f>
        <v>0</v>
      </c>
      <c r="BH433" s="226">
        <f>IF(N433="sníž. přenesená",J433,0)</f>
        <v>0</v>
      </c>
      <c r="BI433" s="226">
        <f>IF(N433="nulová",J433,0)</f>
        <v>0</v>
      </c>
      <c r="BJ433" s="19" t="s">
        <v>81</v>
      </c>
      <c r="BK433" s="226">
        <f>ROUND(I433*H433,2)</f>
        <v>0</v>
      </c>
      <c r="BL433" s="19" t="s">
        <v>267</v>
      </c>
      <c r="BM433" s="225" t="s">
        <v>640</v>
      </c>
    </row>
    <row r="434" s="2" customFormat="1">
      <c r="A434" s="40"/>
      <c r="B434" s="41"/>
      <c r="C434" s="42"/>
      <c r="D434" s="227" t="s">
        <v>171</v>
      </c>
      <c r="E434" s="42"/>
      <c r="F434" s="228" t="s">
        <v>641</v>
      </c>
      <c r="G434" s="42"/>
      <c r="H434" s="42"/>
      <c r="I434" s="229"/>
      <c r="J434" s="42"/>
      <c r="K434" s="42"/>
      <c r="L434" s="46"/>
      <c r="M434" s="230"/>
      <c r="N434" s="231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171</v>
      </c>
      <c r="AU434" s="19" t="s">
        <v>85</v>
      </c>
    </row>
    <row r="435" s="2" customFormat="1" ht="16.5" customHeight="1">
      <c r="A435" s="40"/>
      <c r="B435" s="41"/>
      <c r="C435" s="214" t="s">
        <v>642</v>
      </c>
      <c r="D435" s="214" t="s">
        <v>164</v>
      </c>
      <c r="E435" s="215" t="s">
        <v>643</v>
      </c>
      <c r="F435" s="216" t="s">
        <v>644</v>
      </c>
      <c r="G435" s="217" t="s">
        <v>186</v>
      </c>
      <c r="H435" s="218">
        <v>0.56399999999999995</v>
      </c>
      <c r="I435" s="219"/>
      <c r="J435" s="220">
        <f>ROUND(I435*H435,2)</f>
        <v>0</v>
      </c>
      <c r="K435" s="216" t="s">
        <v>645</v>
      </c>
      <c r="L435" s="46"/>
      <c r="M435" s="221" t="s">
        <v>19</v>
      </c>
      <c r="N435" s="222" t="s">
        <v>48</v>
      </c>
      <c r="O435" s="86"/>
      <c r="P435" s="223">
        <f>O435*H435</f>
        <v>0</v>
      </c>
      <c r="Q435" s="223">
        <v>0</v>
      </c>
      <c r="R435" s="223">
        <f>Q435*H435</f>
        <v>0</v>
      </c>
      <c r="S435" s="223">
        <v>0</v>
      </c>
      <c r="T435" s="224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25" t="s">
        <v>267</v>
      </c>
      <c r="AT435" s="225" t="s">
        <v>164</v>
      </c>
      <c r="AU435" s="225" t="s">
        <v>85</v>
      </c>
      <c r="AY435" s="19" t="s">
        <v>161</v>
      </c>
      <c r="BE435" s="226">
        <f>IF(N435="základní",J435,0)</f>
        <v>0</v>
      </c>
      <c r="BF435" s="226">
        <f>IF(N435="snížená",J435,0)</f>
        <v>0</v>
      </c>
      <c r="BG435" s="226">
        <f>IF(N435="zákl. přenesená",J435,0)</f>
        <v>0</v>
      </c>
      <c r="BH435" s="226">
        <f>IF(N435="sníž. přenesená",J435,0)</f>
        <v>0</v>
      </c>
      <c r="BI435" s="226">
        <f>IF(N435="nulová",J435,0)</f>
        <v>0</v>
      </c>
      <c r="BJ435" s="19" t="s">
        <v>81</v>
      </c>
      <c r="BK435" s="226">
        <f>ROUND(I435*H435,2)</f>
        <v>0</v>
      </c>
      <c r="BL435" s="19" t="s">
        <v>267</v>
      </c>
      <c r="BM435" s="225" t="s">
        <v>646</v>
      </c>
    </row>
    <row r="436" s="2" customFormat="1">
      <c r="A436" s="40"/>
      <c r="B436" s="41"/>
      <c r="C436" s="42"/>
      <c r="D436" s="227" t="s">
        <v>171</v>
      </c>
      <c r="E436" s="42"/>
      <c r="F436" s="228" t="s">
        <v>647</v>
      </c>
      <c r="G436" s="42"/>
      <c r="H436" s="42"/>
      <c r="I436" s="229"/>
      <c r="J436" s="42"/>
      <c r="K436" s="42"/>
      <c r="L436" s="46"/>
      <c r="M436" s="230"/>
      <c r="N436" s="231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171</v>
      </c>
      <c r="AU436" s="19" t="s">
        <v>85</v>
      </c>
    </row>
    <row r="437" s="2" customFormat="1" ht="24.15" customHeight="1">
      <c r="A437" s="40"/>
      <c r="B437" s="41"/>
      <c r="C437" s="214" t="s">
        <v>648</v>
      </c>
      <c r="D437" s="214" t="s">
        <v>164</v>
      </c>
      <c r="E437" s="215" t="s">
        <v>649</v>
      </c>
      <c r="F437" s="216" t="s">
        <v>650</v>
      </c>
      <c r="G437" s="217" t="s">
        <v>186</v>
      </c>
      <c r="H437" s="218">
        <v>0.069000000000000006</v>
      </c>
      <c r="I437" s="219"/>
      <c r="J437" s="220">
        <f>ROUND(I437*H437,2)</f>
        <v>0</v>
      </c>
      <c r="K437" s="216" t="s">
        <v>168</v>
      </c>
      <c r="L437" s="46"/>
      <c r="M437" s="221" t="s">
        <v>19</v>
      </c>
      <c r="N437" s="222" t="s">
        <v>48</v>
      </c>
      <c r="O437" s="86"/>
      <c r="P437" s="223">
        <f>O437*H437</f>
        <v>0</v>
      </c>
      <c r="Q437" s="223">
        <v>0</v>
      </c>
      <c r="R437" s="223">
        <f>Q437*H437</f>
        <v>0</v>
      </c>
      <c r="S437" s="223">
        <v>0</v>
      </c>
      <c r="T437" s="224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25" t="s">
        <v>267</v>
      </c>
      <c r="AT437" s="225" t="s">
        <v>164</v>
      </c>
      <c r="AU437" s="225" t="s">
        <v>85</v>
      </c>
      <c r="AY437" s="19" t="s">
        <v>161</v>
      </c>
      <c r="BE437" s="226">
        <f>IF(N437="základní",J437,0)</f>
        <v>0</v>
      </c>
      <c r="BF437" s="226">
        <f>IF(N437="snížená",J437,0)</f>
        <v>0</v>
      </c>
      <c r="BG437" s="226">
        <f>IF(N437="zákl. přenesená",J437,0)</f>
        <v>0</v>
      </c>
      <c r="BH437" s="226">
        <f>IF(N437="sníž. přenesená",J437,0)</f>
        <v>0</v>
      </c>
      <c r="BI437" s="226">
        <f>IF(N437="nulová",J437,0)</f>
        <v>0</v>
      </c>
      <c r="BJ437" s="19" t="s">
        <v>81</v>
      </c>
      <c r="BK437" s="226">
        <f>ROUND(I437*H437,2)</f>
        <v>0</v>
      </c>
      <c r="BL437" s="19" t="s">
        <v>267</v>
      </c>
      <c r="BM437" s="225" t="s">
        <v>651</v>
      </c>
    </row>
    <row r="438" s="2" customFormat="1">
      <c r="A438" s="40"/>
      <c r="B438" s="41"/>
      <c r="C438" s="42"/>
      <c r="D438" s="227" t="s">
        <v>171</v>
      </c>
      <c r="E438" s="42"/>
      <c r="F438" s="228" t="s">
        <v>652</v>
      </c>
      <c r="G438" s="42"/>
      <c r="H438" s="42"/>
      <c r="I438" s="229"/>
      <c r="J438" s="42"/>
      <c r="K438" s="42"/>
      <c r="L438" s="46"/>
      <c r="M438" s="230"/>
      <c r="N438" s="231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171</v>
      </c>
      <c r="AU438" s="19" t="s">
        <v>85</v>
      </c>
    </row>
    <row r="439" s="12" customFormat="1" ht="22.8" customHeight="1">
      <c r="A439" s="12"/>
      <c r="B439" s="198"/>
      <c r="C439" s="199"/>
      <c r="D439" s="200" t="s">
        <v>76</v>
      </c>
      <c r="E439" s="212" t="s">
        <v>653</v>
      </c>
      <c r="F439" s="212" t="s">
        <v>654</v>
      </c>
      <c r="G439" s="199"/>
      <c r="H439" s="199"/>
      <c r="I439" s="202"/>
      <c r="J439" s="213">
        <f>BK439</f>
        <v>0</v>
      </c>
      <c r="K439" s="199"/>
      <c r="L439" s="204"/>
      <c r="M439" s="205"/>
      <c r="N439" s="206"/>
      <c r="O439" s="206"/>
      <c r="P439" s="207">
        <f>SUM(P440:P442)</f>
        <v>0</v>
      </c>
      <c r="Q439" s="206"/>
      <c r="R439" s="207">
        <f>SUM(R440:R442)</f>
        <v>0</v>
      </c>
      <c r="S439" s="206"/>
      <c r="T439" s="208">
        <f>SUM(T440:T442)</f>
        <v>0.11676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09" t="s">
        <v>85</v>
      </c>
      <c r="AT439" s="210" t="s">
        <v>76</v>
      </c>
      <c r="AU439" s="210" t="s">
        <v>81</v>
      </c>
      <c r="AY439" s="209" t="s">
        <v>161</v>
      </c>
      <c r="BK439" s="211">
        <f>SUM(BK440:BK442)</f>
        <v>0</v>
      </c>
    </row>
    <row r="440" s="2" customFormat="1" ht="16.5" customHeight="1">
      <c r="A440" s="40"/>
      <c r="B440" s="41"/>
      <c r="C440" s="214" t="s">
        <v>655</v>
      </c>
      <c r="D440" s="214" t="s">
        <v>164</v>
      </c>
      <c r="E440" s="215" t="s">
        <v>656</v>
      </c>
      <c r="F440" s="216" t="s">
        <v>657</v>
      </c>
      <c r="G440" s="217" t="s">
        <v>658</v>
      </c>
      <c r="H440" s="218">
        <v>6</v>
      </c>
      <c r="I440" s="219"/>
      <c r="J440" s="220">
        <f>ROUND(I440*H440,2)</f>
        <v>0</v>
      </c>
      <c r="K440" s="216" t="s">
        <v>168</v>
      </c>
      <c r="L440" s="46"/>
      <c r="M440" s="221" t="s">
        <v>19</v>
      </c>
      <c r="N440" s="222" t="s">
        <v>48</v>
      </c>
      <c r="O440" s="86"/>
      <c r="P440" s="223">
        <f>O440*H440</f>
        <v>0</v>
      </c>
      <c r="Q440" s="223">
        <v>0</v>
      </c>
      <c r="R440" s="223">
        <f>Q440*H440</f>
        <v>0</v>
      </c>
      <c r="S440" s="223">
        <v>0.019460000000000002</v>
      </c>
      <c r="T440" s="224">
        <f>S440*H440</f>
        <v>0.11676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25" t="s">
        <v>267</v>
      </c>
      <c r="AT440" s="225" t="s">
        <v>164</v>
      </c>
      <c r="AU440" s="225" t="s">
        <v>85</v>
      </c>
      <c r="AY440" s="19" t="s">
        <v>161</v>
      </c>
      <c r="BE440" s="226">
        <f>IF(N440="základní",J440,0)</f>
        <v>0</v>
      </c>
      <c r="BF440" s="226">
        <f>IF(N440="snížená",J440,0)</f>
        <v>0</v>
      </c>
      <c r="BG440" s="226">
        <f>IF(N440="zákl. přenesená",J440,0)</f>
        <v>0</v>
      </c>
      <c r="BH440" s="226">
        <f>IF(N440="sníž. přenesená",J440,0)</f>
        <v>0</v>
      </c>
      <c r="BI440" s="226">
        <f>IF(N440="nulová",J440,0)</f>
        <v>0</v>
      </c>
      <c r="BJ440" s="19" t="s">
        <v>81</v>
      </c>
      <c r="BK440" s="226">
        <f>ROUND(I440*H440,2)</f>
        <v>0</v>
      </c>
      <c r="BL440" s="19" t="s">
        <v>267</v>
      </c>
      <c r="BM440" s="225" t="s">
        <v>659</v>
      </c>
    </row>
    <row r="441" s="2" customFormat="1">
      <c r="A441" s="40"/>
      <c r="B441" s="41"/>
      <c r="C441" s="42"/>
      <c r="D441" s="227" t="s">
        <v>171</v>
      </c>
      <c r="E441" s="42"/>
      <c r="F441" s="228" t="s">
        <v>660</v>
      </c>
      <c r="G441" s="42"/>
      <c r="H441" s="42"/>
      <c r="I441" s="229"/>
      <c r="J441" s="42"/>
      <c r="K441" s="42"/>
      <c r="L441" s="46"/>
      <c r="M441" s="230"/>
      <c r="N441" s="231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171</v>
      </c>
      <c r="AU441" s="19" t="s">
        <v>85</v>
      </c>
    </row>
    <row r="442" s="13" customFormat="1">
      <c r="A442" s="13"/>
      <c r="B442" s="232"/>
      <c r="C442" s="233"/>
      <c r="D442" s="234" t="s">
        <v>173</v>
      </c>
      <c r="E442" s="235" t="s">
        <v>19</v>
      </c>
      <c r="F442" s="236" t="s">
        <v>199</v>
      </c>
      <c r="G442" s="233"/>
      <c r="H442" s="237">
        <v>6</v>
      </c>
      <c r="I442" s="238"/>
      <c r="J442" s="233"/>
      <c r="K442" s="233"/>
      <c r="L442" s="239"/>
      <c r="M442" s="240"/>
      <c r="N442" s="241"/>
      <c r="O442" s="241"/>
      <c r="P442" s="241"/>
      <c r="Q442" s="241"/>
      <c r="R442" s="241"/>
      <c r="S442" s="241"/>
      <c r="T442" s="24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3" t="s">
        <v>173</v>
      </c>
      <c r="AU442" s="243" t="s">
        <v>85</v>
      </c>
      <c r="AV442" s="13" t="s">
        <v>85</v>
      </c>
      <c r="AW442" s="13" t="s">
        <v>37</v>
      </c>
      <c r="AX442" s="13" t="s">
        <v>81</v>
      </c>
      <c r="AY442" s="243" t="s">
        <v>161</v>
      </c>
    </row>
    <row r="443" s="12" customFormat="1" ht="22.8" customHeight="1">
      <c r="A443" s="12"/>
      <c r="B443" s="198"/>
      <c r="C443" s="199"/>
      <c r="D443" s="200" t="s">
        <v>76</v>
      </c>
      <c r="E443" s="212" t="s">
        <v>661</v>
      </c>
      <c r="F443" s="212" t="s">
        <v>662</v>
      </c>
      <c r="G443" s="199"/>
      <c r="H443" s="199"/>
      <c r="I443" s="202"/>
      <c r="J443" s="213">
        <f>BK443</f>
        <v>0</v>
      </c>
      <c r="K443" s="199"/>
      <c r="L443" s="204"/>
      <c r="M443" s="205"/>
      <c r="N443" s="206"/>
      <c r="O443" s="206"/>
      <c r="P443" s="207">
        <f>SUM(P444:P454)</f>
        <v>0</v>
      </c>
      <c r="Q443" s="206"/>
      <c r="R443" s="207">
        <f>SUM(R444:R454)</f>
        <v>0</v>
      </c>
      <c r="S443" s="206"/>
      <c r="T443" s="208">
        <f>SUM(T444:T454)</f>
        <v>0.40805712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209" t="s">
        <v>85</v>
      </c>
      <c r="AT443" s="210" t="s">
        <v>76</v>
      </c>
      <c r="AU443" s="210" t="s">
        <v>81</v>
      </c>
      <c r="AY443" s="209" t="s">
        <v>161</v>
      </c>
      <c r="BK443" s="211">
        <f>SUM(BK444:BK454)</f>
        <v>0</v>
      </c>
    </row>
    <row r="444" s="2" customFormat="1" ht="24.15" customHeight="1">
      <c r="A444" s="40"/>
      <c r="B444" s="41"/>
      <c r="C444" s="214" t="s">
        <v>663</v>
      </c>
      <c r="D444" s="214" t="s">
        <v>164</v>
      </c>
      <c r="E444" s="215" t="s">
        <v>664</v>
      </c>
      <c r="F444" s="216" t="s">
        <v>665</v>
      </c>
      <c r="G444" s="217" t="s">
        <v>167</v>
      </c>
      <c r="H444" s="218">
        <v>43.043999999999997</v>
      </c>
      <c r="I444" s="219"/>
      <c r="J444" s="220">
        <f>ROUND(I444*H444,2)</f>
        <v>0</v>
      </c>
      <c r="K444" s="216" t="s">
        <v>168</v>
      </c>
      <c r="L444" s="46"/>
      <c r="M444" s="221" t="s">
        <v>19</v>
      </c>
      <c r="N444" s="222" t="s">
        <v>48</v>
      </c>
      <c r="O444" s="86"/>
      <c r="P444" s="223">
        <f>O444*H444</f>
        <v>0</v>
      </c>
      <c r="Q444" s="223">
        <v>0</v>
      </c>
      <c r="R444" s="223">
        <f>Q444*H444</f>
        <v>0</v>
      </c>
      <c r="S444" s="223">
        <v>0.0094800000000000006</v>
      </c>
      <c r="T444" s="224">
        <f>S444*H444</f>
        <v>0.40805712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25" t="s">
        <v>169</v>
      </c>
      <c r="AT444" s="225" t="s">
        <v>164</v>
      </c>
      <c r="AU444" s="225" t="s">
        <v>85</v>
      </c>
      <c r="AY444" s="19" t="s">
        <v>161</v>
      </c>
      <c r="BE444" s="226">
        <f>IF(N444="základní",J444,0)</f>
        <v>0</v>
      </c>
      <c r="BF444" s="226">
        <f>IF(N444="snížená",J444,0)</f>
        <v>0</v>
      </c>
      <c r="BG444" s="226">
        <f>IF(N444="zákl. přenesená",J444,0)</f>
        <v>0</v>
      </c>
      <c r="BH444" s="226">
        <f>IF(N444="sníž. přenesená",J444,0)</f>
        <v>0</v>
      </c>
      <c r="BI444" s="226">
        <f>IF(N444="nulová",J444,0)</f>
        <v>0</v>
      </c>
      <c r="BJ444" s="19" t="s">
        <v>81</v>
      </c>
      <c r="BK444" s="226">
        <f>ROUND(I444*H444,2)</f>
        <v>0</v>
      </c>
      <c r="BL444" s="19" t="s">
        <v>169</v>
      </c>
      <c r="BM444" s="225" t="s">
        <v>666</v>
      </c>
    </row>
    <row r="445" s="2" customFormat="1">
      <c r="A445" s="40"/>
      <c r="B445" s="41"/>
      <c r="C445" s="42"/>
      <c r="D445" s="227" t="s">
        <v>171</v>
      </c>
      <c r="E445" s="42"/>
      <c r="F445" s="228" t="s">
        <v>667</v>
      </c>
      <c r="G445" s="42"/>
      <c r="H445" s="42"/>
      <c r="I445" s="229"/>
      <c r="J445" s="42"/>
      <c r="K445" s="42"/>
      <c r="L445" s="46"/>
      <c r="M445" s="230"/>
      <c r="N445" s="231"/>
      <c r="O445" s="86"/>
      <c r="P445" s="86"/>
      <c r="Q445" s="86"/>
      <c r="R445" s="86"/>
      <c r="S445" s="86"/>
      <c r="T445" s="87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9" t="s">
        <v>171</v>
      </c>
      <c r="AU445" s="19" t="s">
        <v>85</v>
      </c>
    </row>
    <row r="446" s="14" customFormat="1">
      <c r="A446" s="14"/>
      <c r="B446" s="244"/>
      <c r="C446" s="245"/>
      <c r="D446" s="234" t="s">
        <v>173</v>
      </c>
      <c r="E446" s="246" t="s">
        <v>19</v>
      </c>
      <c r="F446" s="247" t="s">
        <v>668</v>
      </c>
      <c r="G446" s="245"/>
      <c r="H446" s="246" t="s">
        <v>19</v>
      </c>
      <c r="I446" s="248"/>
      <c r="J446" s="245"/>
      <c r="K446" s="245"/>
      <c r="L446" s="249"/>
      <c r="M446" s="250"/>
      <c r="N446" s="251"/>
      <c r="O446" s="251"/>
      <c r="P446" s="251"/>
      <c r="Q446" s="251"/>
      <c r="R446" s="251"/>
      <c r="S446" s="251"/>
      <c r="T446" s="252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3" t="s">
        <v>173</v>
      </c>
      <c r="AU446" s="253" t="s">
        <v>85</v>
      </c>
      <c r="AV446" s="14" t="s">
        <v>81</v>
      </c>
      <c r="AW446" s="14" t="s">
        <v>37</v>
      </c>
      <c r="AX446" s="14" t="s">
        <v>77</v>
      </c>
      <c r="AY446" s="253" t="s">
        <v>161</v>
      </c>
    </row>
    <row r="447" s="14" customFormat="1">
      <c r="A447" s="14"/>
      <c r="B447" s="244"/>
      <c r="C447" s="245"/>
      <c r="D447" s="234" t="s">
        <v>173</v>
      </c>
      <c r="E447" s="246" t="s">
        <v>19</v>
      </c>
      <c r="F447" s="247" t="s">
        <v>669</v>
      </c>
      <c r="G447" s="245"/>
      <c r="H447" s="246" t="s">
        <v>19</v>
      </c>
      <c r="I447" s="248"/>
      <c r="J447" s="245"/>
      <c r="K447" s="245"/>
      <c r="L447" s="249"/>
      <c r="M447" s="250"/>
      <c r="N447" s="251"/>
      <c r="O447" s="251"/>
      <c r="P447" s="251"/>
      <c r="Q447" s="251"/>
      <c r="R447" s="251"/>
      <c r="S447" s="251"/>
      <c r="T447" s="252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3" t="s">
        <v>173</v>
      </c>
      <c r="AU447" s="253" t="s">
        <v>85</v>
      </c>
      <c r="AV447" s="14" t="s">
        <v>81</v>
      </c>
      <c r="AW447" s="14" t="s">
        <v>37</v>
      </c>
      <c r="AX447" s="14" t="s">
        <v>77</v>
      </c>
      <c r="AY447" s="253" t="s">
        <v>161</v>
      </c>
    </row>
    <row r="448" s="13" customFormat="1">
      <c r="A448" s="13"/>
      <c r="B448" s="232"/>
      <c r="C448" s="233"/>
      <c r="D448" s="234" t="s">
        <v>173</v>
      </c>
      <c r="E448" s="235" t="s">
        <v>19</v>
      </c>
      <c r="F448" s="236" t="s">
        <v>670</v>
      </c>
      <c r="G448" s="233"/>
      <c r="H448" s="237">
        <v>17.257000000000001</v>
      </c>
      <c r="I448" s="238"/>
      <c r="J448" s="233"/>
      <c r="K448" s="233"/>
      <c r="L448" s="239"/>
      <c r="M448" s="240"/>
      <c r="N448" s="241"/>
      <c r="O448" s="241"/>
      <c r="P448" s="241"/>
      <c r="Q448" s="241"/>
      <c r="R448" s="241"/>
      <c r="S448" s="241"/>
      <c r="T448" s="24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3" t="s">
        <v>173</v>
      </c>
      <c r="AU448" s="243" t="s">
        <v>85</v>
      </c>
      <c r="AV448" s="13" t="s">
        <v>85</v>
      </c>
      <c r="AW448" s="13" t="s">
        <v>37</v>
      </c>
      <c r="AX448" s="13" t="s">
        <v>77</v>
      </c>
      <c r="AY448" s="243" t="s">
        <v>161</v>
      </c>
    </row>
    <row r="449" s="14" customFormat="1">
      <c r="A449" s="14"/>
      <c r="B449" s="244"/>
      <c r="C449" s="245"/>
      <c r="D449" s="234" t="s">
        <v>173</v>
      </c>
      <c r="E449" s="246" t="s">
        <v>19</v>
      </c>
      <c r="F449" s="247" t="s">
        <v>671</v>
      </c>
      <c r="G449" s="245"/>
      <c r="H449" s="246" t="s">
        <v>19</v>
      </c>
      <c r="I449" s="248"/>
      <c r="J449" s="245"/>
      <c r="K449" s="245"/>
      <c r="L449" s="249"/>
      <c r="M449" s="250"/>
      <c r="N449" s="251"/>
      <c r="O449" s="251"/>
      <c r="P449" s="251"/>
      <c r="Q449" s="251"/>
      <c r="R449" s="251"/>
      <c r="S449" s="251"/>
      <c r="T449" s="252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3" t="s">
        <v>173</v>
      </c>
      <c r="AU449" s="253" t="s">
        <v>85</v>
      </c>
      <c r="AV449" s="14" t="s">
        <v>81</v>
      </c>
      <c r="AW449" s="14" t="s">
        <v>37</v>
      </c>
      <c r="AX449" s="14" t="s">
        <v>77</v>
      </c>
      <c r="AY449" s="253" t="s">
        <v>161</v>
      </c>
    </row>
    <row r="450" s="14" customFormat="1">
      <c r="A450" s="14"/>
      <c r="B450" s="244"/>
      <c r="C450" s="245"/>
      <c r="D450" s="234" t="s">
        <v>173</v>
      </c>
      <c r="E450" s="246" t="s">
        <v>19</v>
      </c>
      <c r="F450" s="247" t="s">
        <v>672</v>
      </c>
      <c r="G450" s="245"/>
      <c r="H450" s="246" t="s">
        <v>19</v>
      </c>
      <c r="I450" s="248"/>
      <c r="J450" s="245"/>
      <c r="K450" s="245"/>
      <c r="L450" s="249"/>
      <c r="M450" s="250"/>
      <c r="N450" s="251"/>
      <c r="O450" s="251"/>
      <c r="P450" s="251"/>
      <c r="Q450" s="251"/>
      <c r="R450" s="251"/>
      <c r="S450" s="251"/>
      <c r="T450" s="252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3" t="s">
        <v>173</v>
      </c>
      <c r="AU450" s="253" t="s">
        <v>85</v>
      </c>
      <c r="AV450" s="14" t="s">
        <v>81</v>
      </c>
      <c r="AW450" s="14" t="s">
        <v>37</v>
      </c>
      <c r="AX450" s="14" t="s">
        <v>77</v>
      </c>
      <c r="AY450" s="253" t="s">
        <v>161</v>
      </c>
    </row>
    <row r="451" s="13" customFormat="1">
      <c r="A451" s="13"/>
      <c r="B451" s="232"/>
      <c r="C451" s="233"/>
      <c r="D451" s="234" t="s">
        <v>173</v>
      </c>
      <c r="E451" s="235" t="s">
        <v>19</v>
      </c>
      <c r="F451" s="236" t="s">
        <v>673</v>
      </c>
      <c r="G451" s="233"/>
      <c r="H451" s="237">
        <v>10.997</v>
      </c>
      <c r="I451" s="238"/>
      <c r="J451" s="233"/>
      <c r="K451" s="233"/>
      <c r="L451" s="239"/>
      <c r="M451" s="240"/>
      <c r="N451" s="241"/>
      <c r="O451" s="241"/>
      <c r="P451" s="241"/>
      <c r="Q451" s="241"/>
      <c r="R451" s="241"/>
      <c r="S451" s="241"/>
      <c r="T451" s="24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3" t="s">
        <v>173</v>
      </c>
      <c r="AU451" s="243" t="s">
        <v>85</v>
      </c>
      <c r="AV451" s="13" t="s">
        <v>85</v>
      </c>
      <c r="AW451" s="13" t="s">
        <v>37</v>
      </c>
      <c r="AX451" s="13" t="s">
        <v>77</v>
      </c>
      <c r="AY451" s="243" t="s">
        <v>161</v>
      </c>
    </row>
    <row r="452" s="14" customFormat="1">
      <c r="A452" s="14"/>
      <c r="B452" s="244"/>
      <c r="C452" s="245"/>
      <c r="D452" s="234" t="s">
        <v>173</v>
      </c>
      <c r="E452" s="246" t="s">
        <v>19</v>
      </c>
      <c r="F452" s="247" t="s">
        <v>674</v>
      </c>
      <c r="G452" s="245"/>
      <c r="H452" s="246" t="s">
        <v>19</v>
      </c>
      <c r="I452" s="248"/>
      <c r="J452" s="245"/>
      <c r="K452" s="245"/>
      <c r="L452" s="249"/>
      <c r="M452" s="250"/>
      <c r="N452" s="251"/>
      <c r="O452" s="251"/>
      <c r="P452" s="251"/>
      <c r="Q452" s="251"/>
      <c r="R452" s="251"/>
      <c r="S452" s="251"/>
      <c r="T452" s="252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3" t="s">
        <v>173</v>
      </c>
      <c r="AU452" s="253" t="s">
        <v>85</v>
      </c>
      <c r="AV452" s="14" t="s">
        <v>81</v>
      </c>
      <c r="AW452" s="14" t="s">
        <v>37</v>
      </c>
      <c r="AX452" s="14" t="s">
        <v>77</v>
      </c>
      <c r="AY452" s="253" t="s">
        <v>161</v>
      </c>
    </row>
    <row r="453" s="13" customFormat="1">
      <c r="A453" s="13"/>
      <c r="B453" s="232"/>
      <c r="C453" s="233"/>
      <c r="D453" s="234" t="s">
        <v>173</v>
      </c>
      <c r="E453" s="235" t="s">
        <v>19</v>
      </c>
      <c r="F453" s="236" t="s">
        <v>675</v>
      </c>
      <c r="G453" s="233"/>
      <c r="H453" s="237">
        <v>14.789999999999999</v>
      </c>
      <c r="I453" s="238"/>
      <c r="J453" s="233"/>
      <c r="K453" s="233"/>
      <c r="L453" s="239"/>
      <c r="M453" s="240"/>
      <c r="N453" s="241"/>
      <c r="O453" s="241"/>
      <c r="P453" s="241"/>
      <c r="Q453" s="241"/>
      <c r="R453" s="241"/>
      <c r="S453" s="241"/>
      <c r="T453" s="24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3" t="s">
        <v>173</v>
      </c>
      <c r="AU453" s="243" t="s">
        <v>85</v>
      </c>
      <c r="AV453" s="13" t="s">
        <v>85</v>
      </c>
      <c r="AW453" s="13" t="s">
        <v>37</v>
      </c>
      <c r="AX453" s="13" t="s">
        <v>77</v>
      </c>
      <c r="AY453" s="243" t="s">
        <v>161</v>
      </c>
    </row>
    <row r="454" s="15" customFormat="1">
      <c r="A454" s="15"/>
      <c r="B454" s="265"/>
      <c r="C454" s="266"/>
      <c r="D454" s="234" t="s">
        <v>173</v>
      </c>
      <c r="E454" s="267" t="s">
        <v>19</v>
      </c>
      <c r="F454" s="268" t="s">
        <v>210</v>
      </c>
      <c r="G454" s="266"/>
      <c r="H454" s="269">
        <v>43.043999999999997</v>
      </c>
      <c r="I454" s="270"/>
      <c r="J454" s="266"/>
      <c r="K454" s="266"/>
      <c r="L454" s="271"/>
      <c r="M454" s="272"/>
      <c r="N454" s="273"/>
      <c r="O454" s="273"/>
      <c r="P454" s="273"/>
      <c r="Q454" s="273"/>
      <c r="R454" s="273"/>
      <c r="S454" s="273"/>
      <c r="T454" s="274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75" t="s">
        <v>173</v>
      </c>
      <c r="AU454" s="275" t="s">
        <v>85</v>
      </c>
      <c r="AV454" s="15" t="s">
        <v>169</v>
      </c>
      <c r="AW454" s="15" t="s">
        <v>37</v>
      </c>
      <c r="AX454" s="15" t="s">
        <v>81</v>
      </c>
      <c r="AY454" s="275" t="s">
        <v>161</v>
      </c>
    </row>
    <row r="455" s="12" customFormat="1" ht="22.8" customHeight="1">
      <c r="A455" s="12"/>
      <c r="B455" s="198"/>
      <c r="C455" s="199"/>
      <c r="D455" s="200" t="s">
        <v>76</v>
      </c>
      <c r="E455" s="212" t="s">
        <v>676</v>
      </c>
      <c r="F455" s="212" t="s">
        <v>677</v>
      </c>
      <c r="G455" s="199"/>
      <c r="H455" s="199"/>
      <c r="I455" s="202"/>
      <c r="J455" s="213">
        <f>BK455</f>
        <v>0</v>
      </c>
      <c r="K455" s="199"/>
      <c r="L455" s="204"/>
      <c r="M455" s="205"/>
      <c r="N455" s="206"/>
      <c r="O455" s="206"/>
      <c r="P455" s="207">
        <f>SUM(P456:P466)</f>
        <v>0</v>
      </c>
      <c r="Q455" s="206"/>
      <c r="R455" s="207">
        <f>SUM(R456:R466)</f>
        <v>0</v>
      </c>
      <c r="S455" s="206"/>
      <c r="T455" s="208">
        <f>SUM(T456:T466)</f>
        <v>1.6907510000000001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09" t="s">
        <v>85</v>
      </c>
      <c r="AT455" s="210" t="s">
        <v>76</v>
      </c>
      <c r="AU455" s="210" t="s">
        <v>81</v>
      </c>
      <c r="AY455" s="209" t="s">
        <v>161</v>
      </c>
      <c r="BK455" s="211">
        <f>SUM(BK456:BK466)</f>
        <v>0</v>
      </c>
    </row>
    <row r="456" s="2" customFormat="1" ht="24.15" customHeight="1">
      <c r="A456" s="40"/>
      <c r="B456" s="41"/>
      <c r="C456" s="214" t="s">
        <v>678</v>
      </c>
      <c r="D456" s="214" t="s">
        <v>164</v>
      </c>
      <c r="E456" s="215" t="s">
        <v>679</v>
      </c>
      <c r="F456" s="216" t="s">
        <v>680</v>
      </c>
      <c r="G456" s="217" t="s">
        <v>167</v>
      </c>
      <c r="H456" s="218">
        <v>53.252000000000002</v>
      </c>
      <c r="I456" s="219"/>
      <c r="J456" s="220">
        <f>ROUND(I456*H456,2)</f>
        <v>0</v>
      </c>
      <c r="K456" s="216" t="s">
        <v>168</v>
      </c>
      <c r="L456" s="46"/>
      <c r="M456" s="221" t="s">
        <v>19</v>
      </c>
      <c r="N456" s="222" t="s">
        <v>48</v>
      </c>
      <c r="O456" s="86"/>
      <c r="P456" s="223">
        <f>O456*H456</f>
        <v>0</v>
      </c>
      <c r="Q456" s="223">
        <v>0</v>
      </c>
      <c r="R456" s="223">
        <f>Q456*H456</f>
        <v>0</v>
      </c>
      <c r="S456" s="223">
        <v>0.03175</v>
      </c>
      <c r="T456" s="224">
        <f>S456*H456</f>
        <v>1.6907510000000001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25" t="s">
        <v>169</v>
      </c>
      <c r="AT456" s="225" t="s">
        <v>164</v>
      </c>
      <c r="AU456" s="225" t="s">
        <v>85</v>
      </c>
      <c r="AY456" s="19" t="s">
        <v>161</v>
      </c>
      <c r="BE456" s="226">
        <f>IF(N456="základní",J456,0)</f>
        <v>0</v>
      </c>
      <c r="BF456" s="226">
        <f>IF(N456="snížená",J456,0)</f>
        <v>0</v>
      </c>
      <c r="BG456" s="226">
        <f>IF(N456="zákl. přenesená",J456,0)</f>
        <v>0</v>
      </c>
      <c r="BH456" s="226">
        <f>IF(N456="sníž. přenesená",J456,0)</f>
        <v>0</v>
      </c>
      <c r="BI456" s="226">
        <f>IF(N456="nulová",J456,0)</f>
        <v>0</v>
      </c>
      <c r="BJ456" s="19" t="s">
        <v>81</v>
      </c>
      <c r="BK456" s="226">
        <f>ROUND(I456*H456,2)</f>
        <v>0</v>
      </c>
      <c r="BL456" s="19" t="s">
        <v>169</v>
      </c>
      <c r="BM456" s="225" t="s">
        <v>681</v>
      </c>
    </row>
    <row r="457" s="2" customFormat="1">
      <c r="A457" s="40"/>
      <c r="B457" s="41"/>
      <c r="C457" s="42"/>
      <c r="D457" s="227" t="s">
        <v>171</v>
      </c>
      <c r="E457" s="42"/>
      <c r="F457" s="228" t="s">
        <v>682</v>
      </c>
      <c r="G457" s="42"/>
      <c r="H457" s="42"/>
      <c r="I457" s="229"/>
      <c r="J457" s="42"/>
      <c r="K457" s="42"/>
      <c r="L457" s="46"/>
      <c r="M457" s="230"/>
      <c r="N457" s="231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171</v>
      </c>
      <c r="AU457" s="19" t="s">
        <v>85</v>
      </c>
    </row>
    <row r="458" s="14" customFormat="1">
      <c r="A458" s="14"/>
      <c r="B458" s="244"/>
      <c r="C458" s="245"/>
      <c r="D458" s="234" t="s">
        <v>173</v>
      </c>
      <c r="E458" s="246" t="s">
        <v>19</v>
      </c>
      <c r="F458" s="247" t="s">
        <v>683</v>
      </c>
      <c r="G458" s="245"/>
      <c r="H458" s="246" t="s">
        <v>19</v>
      </c>
      <c r="I458" s="248"/>
      <c r="J458" s="245"/>
      <c r="K458" s="245"/>
      <c r="L458" s="249"/>
      <c r="M458" s="250"/>
      <c r="N458" s="251"/>
      <c r="O458" s="251"/>
      <c r="P458" s="251"/>
      <c r="Q458" s="251"/>
      <c r="R458" s="251"/>
      <c r="S458" s="251"/>
      <c r="T458" s="252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3" t="s">
        <v>173</v>
      </c>
      <c r="AU458" s="253" t="s">
        <v>85</v>
      </c>
      <c r="AV458" s="14" t="s">
        <v>81</v>
      </c>
      <c r="AW458" s="14" t="s">
        <v>37</v>
      </c>
      <c r="AX458" s="14" t="s">
        <v>77</v>
      </c>
      <c r="AY458" s="253" t="s">
        <v>161</v>
      </c>
    </row>
    <row r="459" s="13" customFormat="1">
      <c r="A459" s="13"/>
      <c r="B459" s="232"/>
      <c r="C459" s="233"/>
      <c r="D459" s="234" t="s">
        <v>173</v>
      </c>
      <c r="E459" s="235" t="s">
        <v>19</v>
      </c>
      <c r="F459" s="236" t="s">
        <v>305</v>
      </c>
      <c r="G459" s="233"/>
      <c r="H459" s="237">
        <v>8.6370000000000005</v>
      </c>
      <c r="I459" s="238"/>
      <c r="J459" s="233"/>
      <c r="K459" s="233"/>
      <c r="L459" s="239"/>
      <c r="M459" s="240"/>
      <c r="N459" s="241"/>
      <c r="O459" s="241"/>
      <c r="P459" s="241"/>
      <c r="Q459" s="241"/>
      <c r="R459" s="241"/>
      <c r="S459" s="241"/>
      <c r="T459" s="24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3" t="s">
        <v>173</v>
      </c>
      <c r="AU459" s="243" t="s">
        <v>85</v>
      </c>
      <c r="AV459" s="13" t="s">
        <v>85</v>
      </c>
      <c r="AW459" s="13" t="s">
        <v>37</v>
      </c>
      <c r="AX459" s="13" t="s">
        <v>77</v>
      </c>
      <c r="AY459" s="243" t="s">
        <v>161</v>
      </c>
    </row>
    <row r="460" s="14" customFormat="1">
      <c r="A460" s="14"/>
      <c r="B460" s="244"/>
      <c r="C460" s="245"/>
      <c r="D460" s="234" t="s">
        <v>173</v>
      </c>
      <c r="E460" s="246" t="s">
        <v>19</v>
      </c>
      <c r="F460" s="247" t="s">
        <v>684</v>
      </c>
      <c r="G460" s="245"/>
      <c r="H460" s="246" t="s">
        <v>19</v>
      </c>
      <c r="I460" s="248"/>
      <c r="J460" s="245"/>
      <c r="K460" s="245"/>
      <c r="L460" s="249"/>
      <c r="M460" s="250"/>
      <c r="N460" s="251"/>
      <c r="O460" s="251"/>
      <c r="P460" s="251"/>
      <c r="Q460" s="251"/>
      <c r="R460" s="251"/>
      <c r="S460" s="251"/>
      <c r="T460" s="252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3" t="s">
        <v>173</v>
      </c>
      <c r="AU460" s="253" t="s">
        <v>85</v>
      </c>
      <c r="AV460" s="14" t="s">
        <v>81</v>
      </c>
      <c r="AW460" s="14" t="s">
        <v>37</v>
      </c>
      <c r="AX460" s="14" t="s">
        <v>77</v>
      </c>
      <c r="AY460" s="253" t="s">
        <v>161</v>
      </c>
    </row>
    <row r="461" s="13" customFormat="1">
      <c r="A461" s="13"/>
      <c r="B461" s="232"/>
      <c r="C461" s="233"/>
      <c r="D461" s="234" t="s">
        <v>173</v>
      </c>
      <c r="E461" s="235" t="s">
        <v>19</v>
      </c>
      <c r="F461" s="236" t="s">
        <v>685</v>
      </c>
      <c r="G461" s="233"/>
      <c r="H461" s="237">
        <v>17.748000000000001</v>
      </c>
      <c r="I461" s="238"/>
      <c r="J461" s="233"/>
      <c r="K461" s="233"/>
      <c r="L461" s="239"/>
      <c r="M461" s="240"/>
      <c r="N461" s="241"/>
      <c r="O461" s="241"/>
      <c r="P461" s="241"/>
      <c r="Q461" s="241"/>
      <c r="R461" s="241"/>
      <c r="S461" s="241"/>
      <c r="T461" s="24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3" t="s">
        <v>173</v>
      </c>
      <c r="AU461" s="243" t="s">
        <v>85</v>
      </c>
      <c r="AV461" s="13" t="s">
        <v>85</v>
      </c>
      <c r="AW461" s="13" t="s">
        <v>37</v>
      </c>
      <c r="AX461" s="13" t="s">
        <v>77</v>
      </c>
      <c r="AY461" s="243" t="s">
        <v>161</v>
      </c>
    </row>
    <row r="462" s="14" customFormat="1">
      <c r="A462" s="14"/>
      <c r="B462" s="244"/>
      <c r="C462" s="245"/>
      <c r="D462" s="234" t="s">
        <v>173</v>
      </c>
      <c r="E462" s="246" t="s">
        <v>19</v>
      </c>
      <c r="F462" s="247" t="s">
        <v>686</v>
      </c>
      <c r="G462" s="245"/>
      <c r="H462" s="246" t="s">
        <v>19</v>
      </c>
      <c r="I462" s="248"/>
      <c r="J462" s="245"/>
      <c r="K462" s="245"/>
      <c r="L462" s="249"/>
      <c r="M462" s="250"/>
      <c r="N462" s="251"/>
      <c r="O462" s="251"/>
      <c r="P462" s="251"/>
      <c r="Q462" s="251"/>
      <c r="R462" s="251"/>
      <c r="S462" s="251"/>
      <c r="T462" s="252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3" t="s">
        <v>173</v>
      </c>
      <c r="AU462" s="253" t="s">
        <v>85</v>
      </c>
      <c r="AV462" s="14" t="s">
        <v>81</v>
      </c>
      <c r="AW462" s="14" t="s">
        <v>37</v>
      </c>
      <c r="AX462" s="14" t="s">
        <v>77</v>
      </c>
      <c r="AY462" s="253" t="s">
        <v>161</v>
      </c>
    </row>
    <row r="463" s="13" customFormat="1">
      <c r="A463" s="13"/>
      <c r="B463" s="232"/>
      <c r="C463" s="233"/>
      <c r="D463" s="234" t="s">
        <v>173</v>
      </c>
      <c r="E463" s="235" t="s">
        <v>19</v>
      </c>
      <c r="F463" s="236" t="s">
        <v>687</v>
      </c>
      <c r="G463" s="233"/>
      <c r="H463" s="237">
        <v>12.867000000000001</v>
      </c>
      <c r="I463" s="238"/>
      <c r="J463" s="233"/>
      <c r="K463" s="233"/>
      <c r="L463" s="239"/>
      <c r="M463" s="240"/>
      <c r="N463" s="241"/>
      <c r="O463" s="241"/>
      <c r="P463" s="241"/>
      <c r="Q463" s="241"/>
      <c r="R463" s="241"/>
      <c r="S463" s="241"/>
      <c r="T463" s="24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3" t="s">
        <v>173</v>
      </c>
      <c r="AU463" s="243" t="s">
        <v>85</v>
      </c>
      <c r="AV463" s="13" t="s">
        <v>85</v>
      </c>
      <c r="AW463" s="13" t="s">
        <v>37</v>
      </c>
      <c r="AX463" s="13" t="s">
        <v>77</v>
      </c>
      <c r="AY463" s="243" t="s">
        <v>161</v>
      </c>
    </row>
    <row r="464" s="14" customFormat="1">
      <c r="A464" s="14"/>
      <c r="B464" s="244"/>
      <c r="C464" s="245"/>
      <c r="D464" s="234" t="s">
        <v>173</v>
      </c>
      <c r="E464" s="246" t="s">
        <v>19</v>
      </c>
      <c r="F464" s="247" t="s">
        <v>688</v>
      </c>
      <c r="G464" s="245"/>
      <c r="H464" s="246" t="s">
        <v>19</v>
      </c>
      <c r="I464" s="248"/>
      <c r="J464" s="245"/>
      <c r="K464" s="245"/>
      <c r="L464" s="249"/>
      <c r="M464" s="250"/>
      <c r="N464" s="251"/>
      <c r="O464" s="251"/>
      <c r="P464" s="251"/>
      <c r="Q464" s="251"/>
      <c r="R464" s="251"/>
      <c r="S464" s="251"/>
      <c r="T464" s="252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3" t="s">
        <v>173</v>
      </c>
      <c r="AU464" s="253" t="s">
        <v>85</v>
      </c>
      <c r="AV464" s="14" t="s">
        <v>81</v>
      </c>
      <c r="AW464" s="14" t="s">
        <v>37</v>
      </c>
      <c r="AX464" s="14" t="s">
        <v>77</v>
      </c>
      <c r="AY464" s="253" t="s">
        <v>161</v>
      </c>
    </row>
    <row r="465" s="13" customFormat="1">
      <c r="A465" s="13"/>
      <c r="B465" s="232"/>
      <c r="C465" s="233"/>
      <c r="D465" s="234" t="s">
        <v>173</v>
      </c>
      <c r="E465" s="235" t="s">
        <v>19</v>
      </c>
      <c r="F465" s="236" t="s">
        <v>259</v>
      </c>
      <c r="G465" s="233"/>
      <c r="H465" s="237">
        <v>14</v>
      </c>
      <c r="I465" s="238"/>
      <c r="J465" s="233"/>
      <c r="K465" s="233"/>
      <c r="L465" s="239"/>
      <c r="M465" s="240"/>
      <c r="N465" s="241"/>
      <c r="O465" s="241"/>
      <c r="P465" s="241"/>
      <c r="Q465" s="241"/>
      <c r="R465" s="241"/>
      <c r="S465" s="241"/>
      <c r="T465" s="24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3" t="s">
        <v>173</v>
      </c>
      <c r="AU465" s="243" t="s">
        <v>85</v>
      </c>
      <c r="AV465" s="13" t="s">
        <v>85</v>
      </c>
      <c r="AW465" s="13" t="s">
        <v>37</v>
      </c>
      <c r="AX465" s="13" t="s">
        <v>77</v>
      </c>
      <c r="AY465" s="243" t="s">
        <v>161</v>
      </c>
    </row>
    <row r="466" s="15" customFormat="1">
      <c r="A466" s="15"/>
      <c r="B466" s="265"/>
      <c r="C466" s="266"/>
      <c r="D466" s="234" t="s">
        <v>173</v>
      </c>
      <c r="E466" s="267" t="s">
        <v>19</v>
      </c>
      <c r="F466" s="268" t="s">
        <v>210</v>
      </c>
      <c r="G466" s="266"/>
      <c r="H466" s="269">
        <v>53.252000000000002</v>
      </c>
      <c r="I466" s="270"/>
      <c r="J466" s="266"/>
      <c r="K466" s="266"/>
      <c r="L466" s="271"/>
      <c r="M466" s="272"/>
      <c r="N466" s="273"/>
      <c r="O466" s="273"/>
      <c r="P466" s="273"/>
      <c r="Q466" s="273"/>
      <c r="R466" s="273"/>
      <c r="S466" s="273"/>
      <c r="T466" s="274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75" t="s">
        <v>173</v>
      </c>
      <c r="AU466" s="275" t="s">
        <v>85</v>
      </c>
      <c r="AV466" s="15" t="s">
        <v>169</v>
      </c>
      <c r="AW466" s="15" t="s">
        <v>37</v>
      </c>
      <c r="AX466" s="15" t="s">
        <v>81</v>
      </c>
      <c r="AY466" s="275" t="s">
        <v>161</v>
      </c>
    </row>
    <row r="467" s="12" customFormat="1" ht="22.8" customHeight="1">
      <c r="A467" s="12"/>
      <c r="B467" s="198"/>
      <c r="C467" s="199"/>
      <c r="D467" s="200" t="s">
        <v>76</v>
      </c>
      <c r="E467" s="212" t="s">
        <v>689</v>
      </c>
      <c r="F467" s="212" t="s">
        <v>690</v>
      </c>
      <c r="G467" s="199"/>
      <c r="H467" s="199"/>
      <c r="I467" s="202"/>
      <c r="J467" s="213">
        <f>BK467</f>
        <v>0</v>
      </c>
      <c r="K467" s="199"/>
      <c r="L467" s="204"/>
      <c r="M467" s="205"/>
      <c r="N467" s="206"/>
      <c r="O467" s="206"/>
      <c r="P467" s="207">
        <f>SUM(P468:P504)</f>
        <v>0</v>
      </c>
      <c r="Q467" s="206"/>
      <c r="R467" s="207">
        <f>SUM(R468:R504)</f>
        <v>0.15206687999999999</v>
      </c>
      <c r="S467" s="206"/>
      <c r="T467" s="208">
        <f>SUM(T468:T504)</f>
        <v>0.66875099999999998</v>
      </c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R467" s="209" t="s">
        <v>85</v>
      </c>
      <c r="AT467" s="210" t="s">
        <v>76</v>
      </c>
      <c r="AU467" s="210" t="s">
        <v>81</v>
      </c>
      <c r="AY467" s="209" t="s">
        <v>161</v>
      </c>
      <c r="BK467" s="211">
        <f>SUM(BK468:BK504)</f>
        <v>0</v>
      </c>
    </row>
    <row r="468" s="2" customFormat="1" ht="16.5" customHeight="1">
      <c r="A468" s="40"/>
      <c r="B468" s="41"/>
      <c r="C468" s="214" t="s">
        <v>691</v>
      </c>
      <c r="D468" s="214" t="s">
        <v>164</v>
      </c>
      <c r="E468" s="215" t="s">
        <v>692</v>
      </c>
      <c r="F468" s="216" t="s">
        <v>693</v>
      </c>
      <c r="G468" s="217" t="s">
        <v>225</v>
      </c>
      <c r="H468" s="218">
        <v>134.5</v>
      </c>
      <c r="I468" s="219"/>
      <c r="J468" s="220">
        <f>ROUND(I468*H468,2)</f>
        <v>0</v>
      </c>
      <c r="K468" s="216" t="s">
        <v>168</v>
      </c>
      <c r="L468" s="46"/>
      <c r="M468" s="221" t="s">
        <v>19</v>
      </c>
      <c r="N468" s="222" t="s">
        <v>48</v>
      </c>
      <c r="O468" s="86"/>
      <c r="P468" s="223">
        <f>O468*H468</f>
        <v>0</v>
      </c>
      <c r="Q468" s="223">
        <v>0</v>
      </c>
      <c r="R468" s="223">
        <f>Q468*H468</f>
        <v>0</v>
      </c>
      <c r="S468" s="223">
        <v>0.00191</v>
      </c>
      <c r="T468" s="224">
        <f>S468*H468</f>
        <v>0.25689499999999998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25" t="s">
        <v>267</v>
      </c>
      <c r="AT468" s="225" t="s">
        <v>164</v>
      </c>
      <c r="AU468" s="225" t="s">
        <v>85</v>
      </c>
      <c r="AY468" s="19" t="s">
        <v>161</v>
      </c>
      <c r="BE468" s="226">
        <f>IF(N468="základní",J468,0)</f>
        <v>0</v>
      </c>
      <c r="BF468" s="226">
        <f>IF(N468="snížená",J468,0)</f>
        <v>0</v>
      </c>
      <c r="BG468" s="226">
        <f>IF(N468="zákl. přenesená",J468,0)</f>
        <v>0</v>
      </c>
      <c r="BH468" s="226">
        <f>IF(N468="sníž. přenesená",J468,0)</f>
        <v>0</v>
      </c>
      <c r="BI468" s="226">
        <f>IF(N468="nulová",J468,0)</f>
        <v>0</v>
      </c>
      <c r="BJ468" s="19" t="s">
        <v>81</v>
      </c>
      <c r="BK468" s="226">
        <f>ROUND(I468*H468,2)</f>
        <v>0</v>
      </c>
      <c r="BL468" s="19" t="s">
        <v>267</v>
      </c>
      <c r="BM468" s="225" t="s">
        <v>694</v>
      </c>
    </row>
    <row r="469" s="2" customFormat="1">
      <c r="A469" s="40"/>
      <c r="B469" s="41"/>
      <c r="C469" s="42"/>
      <c r="D469" s="227" t="s">
        <v>171</v>
      </c>
      <c r="E469" s="42"/>
      <c r="F469" s="228" t="s">
        <v>695</v>
      </c>
      <c r="G469" s="42"/>
      <c r="H469" s="42"/>
      <c r="I469" s="229"/>
      <c r="J469" s="42"/>
      <c r="K469" s="42"/>
      <c r="L469" s="46"/>
      <c r="M469" s="230"/>
      <c r="N469" s="231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171</v>
      </c>
      <c r="AU469" s="19" t="s">
        <v>85</v>
      </c>
    </row>
    <row r="470" s="13" customFormat="1">
      <c r="A470" s="13"/>
      <c r="B470" s="232"/>
      <c r="C470" s="233"/>
      <c r="D470" s="234" t="s">
        <v>173</v>
      </c>
      <c r="E470" s="235" t="s">
        <v>19</v>
      </c>
      <c r="F470" s="236" t="s">
        <v>696</v>
      </c>
      <c r="G470" s="233"/>
      <c r="H470" s="237">
        <v>134.5</v>
      </c>
      <c r="I470" s="238"/>
      <c r="J470" s="233"/>
      <c r="K470" s="233"/>
      <c r="L470" s="239"/>
      <c r="M470" s="240"/>
      <c r="N470" s="241"/>
      <c r="O470" s="241"/>
      <c r="P470" s="241"/>
      <c r="Q470" s="241"/>
      <c r="R470" s="241"/>
      <c r="S470" s="241"/>
      <c r="T470" s="24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3" t="s">
        <v>173</v>
      </c>
      <c r="AU470" s="243" t="s">
        <v>85</v>
      </c>
      <c r="AV470" s="13" t="s">
        <v>85</v>
      </c>
      <c r="AW470" s="13" t="s">
        <v>37</v>
      </c>
      <c r="AX470" s="13" t="s">
        <v>81</v>
      </c>
      <c r="AY470" s="243" t="s">
        <v>161</v>
      </c>
    </row>
    <row r="471" s="2" customFormat="1" ht="16.5" customHeight="1">
      <c r="A471" s="40"/>
      <c r="B471" s="41"/>
      <c r="C471" s="214" t="s">
        <v>697</v>
      </c>
      <c r="D471" s="214" t="s">
        <v>164</v>
      </c>
      <c r="E471" s="215" t="s">
        <v>698</v>
      </c>
      <c r="F471" s="216" t="s">
        <v>699</v>
      </c>
      <c r="G471" s="217" t="s">
        <v>225</v>
      </c>
      <c r="H471" s="218">
        <v>66.799999999999997</v>
      </c>
      <c r="I471" s="219"/>
      <c r="J471" s="220">
        <f>ROUND(I471*H471,2)</f>
        <v>0</v>
      </c>
      <c r="K471" s="216" t="s">
        <v>168</v>
      </c>
      <c r="L471" s="46"/>
      <c r="M471" s="221" t="s">
        <v>19</v>
      </c>
      <c r="N471" s="222" t="s">
        <v>48</v>
      </c>
      <c r="O471" s="86"/>
      <c r="P471" s="223">
        <f>O471*H471</f>
        <v>0</v>
      </c>
      <c r="Q471" s="223">
        <v>0</v>
      </c>
      <c r="R471" s="223">
        <f>Q471*H471</f>
        <v>0</v>
      </c>
      <c r="S471" s="223">
        <v>0.00167</v>
      </c>
      <c r="T471" s="224">
        <f>S471*H471</f>
        <v>0.111556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25" t="s">
        <v>267</v>
      </c>
      <c r="AT471" s="225" t="s">
        <v>164</v>
      </c>
      <c r="AU471" s="225" t="s">
        <v>85</v>
      </c>
      <c r="AY471" s="19" t="s">
        <v>161</v>
      </c>
      <c r="BE471" s="226">
        <f>IF(N471="základní",J471,0)</f>
        <v>0</v>
      </c>
      <c r="BF471" s="226">
        <f>IF(N471="snížená",J471,0)</f>
        <v>0</v>
      </c>
      <c r="BG471" s="226">
        <f>IF(N471="zákl. přenesená",J471,0)</f>
        <v>0</v>
      </c>
      <c r="BH471" s="226">
        <f>IF(N471="sníž. přenesená",J471,0)</f>
        <v>0</v>
      </c>
      <c r="BI471" s="226">
        <f>IF(N471="nulová",J471,0)</f>
        <v>0</v>
      </c>
      <c r="BJ471" s="19" t="s">
        <v>81</v>
      </c>
      <c r="BK471" s="226">
        <f>ROUND(I471*H471,2)</f>
        <v>0</v>
      </c>
      <c r="BL471" s="19" t="s">
        <v>267</v>
      </c>
      <c r="BM471" s="225" t="s">
        <v>700</v>
      </c>
    </row>
    <row r="472" s="2" customFormat="1">
      <c r="A472" s="40"/>
      <c r="B472" s="41"/>
      <c r="C472" s="42"/>
      <c r="D472" s="227" t="s">
        <v>171</v>
      </c>
      <c r="E472" s="42"/>
      <c r="F472" s="228" t="s">
        <v>701</v>
      </c>
      <c r="G472" s="42"/>
      <c r="H472" s="42"/>
      <c r="I472" s="229"/>
      <c r="J472" s="42"/>
      <c r="K472" s="42"/>
      <c r="L472" s="46"/>
      <c r="M472" s="230"/>
      <c r="N472" s="231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171</v>
      </c>
      <c r="AU472" s="19" t="s">
        <v>85</v>
      </c>
    </row>
    <row r="473" s="13" customFormat="1">
      <c r="A473" s="13"/>
      <c r="B473" s="232"/>
      <c r="C473" s="233"/>
      <c r="D473" s="234" t="s">
        <v>173</v>
      </c>
      <c r="E473" s="235" t="s">
        <v>19</v>
      </c>
      <c r="F473" s="236" t="s">
        <v>702</v>
      </c>
      <c r="G473" s="233"/>
      <c r="H473" s="237">
        <v>38.399999999999999</v>
      </c>
      <c r="I473" s="238"/>
      <c r="J473" s="233"/>
      <c r="K473" s="233"/>
      <c r="L473" s="239"/>
      <c r="M473" s="240"/>
      <c r="N473" s="241"/>
      <c r="O473" s="241"/>
      <c r="P473" s="241"/>
      <c r="Q473" s="241"/>
      <c r="R473" s="241"/>
      <c r="S473" s="241"/>
      <c r="T473" s="24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3" t="s">
        <v>173</v>
      </c>
      <c r="AU473" s="243" t="s">
        <v>85</v>
      </c>
      <c r="AV473" s="13" t="s">
        <v>85</v>
      </c>
      <c r="AW473" s="13" t="s">
        <v>37</v>
      </c>
      <c r="AX473" s="13" t="s">
        <v>77</v>
      </c>
      <c r="AY473" s="243" t="s">
        <v>161</v>
      </c>
    </row>
    <row r="474" s="13" customFormat="1">
      <c r="A474" s="13"/>
      <c r="B474" s="232"/>
      <c r="C474" s="233"/>
      <c r="D474" s="234" t="s">
        <v>173</v>
      </c>
      <c r="E474" s="235" t="s">
        <v>19</v>
      </c>
      <c r="F474" s="236" t="s">
        <v>703</v>
      </c>
      <c r="G474" s="233"/>
      <c r="H474" s="237">
        <v>28.399999999999999</v>
      </c>
      <c r="I474" s="238"/>
      <c r="J474" s="233"/>
      <c r="K474" s="233"/>
      <c r="L474" s="239"/>
      <c r="M474" s="240"/>
      <c r="N474" s="241"/>
      <c r="O474" s="241"/>
      <c r="P474" s="241"/>
      <c r="Q474" s="241"/>
      <c r="R474" s="241"/>
      <c r="S474" s="241"/>
      <c r="T474" s="24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3" t="s">
        <v>173</v>
      </c>
      <c r="AU474" s="243" t="s">
        <v>85</v>
      </c>
      <c r="AV474" s="13" t="s">
        <v>85</v>
      </c>
      <c r="AW474" s="13" t="s">
        <v>37</v>
      </c>
      <c r="AX474" s="13" t="s">
        <v>77</v>
      </c>
      <c r="AY474" s="243" t="s">
        <v>161</v>
      </c>
    </row>
    <row r="475" s="15" customFormat="1">
      <c r="A475" s="15"/>
      <c r="B475" s="265"/>
      <c r="C475" s="266"/>
      <c r="D475" s="234" t="s">
        <v>173</v>
      </c>
      <c r="E475" s="267" t="s">
        <v>19</v>
      </c>
      <c r="F475" s="268" t="s">
        <v>210</v>
      </c>
      <c r="G475" s="266"/>
      <c r="H475" s="269">
        <v>66.799999999999997</v>
      </c>
      <c r="I475" s="270"/>
      <c r="J475" s="266"/>
      <c r="K475" s="266"/>
      <c r="L475" s="271"/>
      <c r="M475" s="272"/>
      <c r="N475" s="273"/>
      <c r="O475" s="273"/>
      <c r="P475" s="273"/>
      <c r="Q475" s="273"/>
      <c r="R475" s="273"/>
      <c r="S475" s="273"/>
      <c r="T475" s="274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75" t="s">
        <v>173</v>
      </c>
      <c r="AU475" s="275" t="s">
        <v>85</v>
      </c>
      <c r="AV475" s="15" t="s">
        <v>169</v>
      </c>
      <c r="AW475" s="15" t="s">
        <v>37</v>
      </c>
      <c r="AX475" s="15" t="s">
        <v>81</v>
      </c>
      <c r="AY475" s="275" t="s">
        <v>161</v>
      </c>
    </row>
    <row r="476" s="2" customFormat="1" ht="16.5" customHeight="1">
      <c r="A476" s="40"/>
      <c r="B476" s="41"/>
      <c r="C476" s="214" t="s">
        <v>704</v>
      </c>
      <c r="D476" s="214" t="s">
        <v>164</v>
      </c>
      <c r="E476" s="215" t="s">
        <v>705</v>
      </c>
      <c r="F476" s="216" t="s">
        <v>706</v>
      </c>
      <c r="G476" s="217" t="s">
        <v>225</v>
      </c>
      <c r="H476" s="218">
        <v>171.59999999999999</v>
      </c>
      <c r="I476" s="219"/>
      <c r="J476" s="220">
        <f>ROUND(I476*H476,2)</f>
        <v>0</v>
      </c>
      <c r="K476" s="216" t="s">
        <v>168</v>
      </c>
      <c r="L476" s="46"/>
      <c r="M476" s="221" t="s">
        <v>19</v>
      </c>
      <c r="N476" s="222" t="s">
        <v>48</v>
      </c>
      <c r="O476" s="86"/>
      <c r="P476" s="223">
        <f>O476*H476</f>
        <v>0</v>
      </c>
      <c r="Q476" s="223">
        <v>0</v>
      </c>
      <c r="R476" s="223">
        <f>Q476*H476</f>
        <v>0</v>
      </c>
      <c r="S476" s="223">
        <v>0.00175</v>
      </c>
      <c r="T476" s="224">
        <f>S476*H476</f>
        <v>0.30030000000000001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25" t="s">
        <v>267</v>
      </c>
      <c r="AT476" s="225" t="s">
        <v>164</v>
      </c>
      <c r="AU476" s="225" t="s">
        <v>85</v>
      </c>
      <c r="AY476" s="19" t="s">
        <v>161</v>
      </c>
      <c r="BE476" s="226">
        <f>IF(N476="základní",J476,0)</f>
        <v>0</v>
      </c>
      <c r="BF476" s="226">
        <f>IF(N476="snížená",J476,0)</f>
        <v>0</v>
      </c>
      <c r="BG476" s="226">
        <f>IF(N476="zákl. přenesená",J476,0)</f>
        <v>0</v>
      </c>
      <c r="BH476" s="226">
        <f>IF(N476="sníž. přenesená",J476,0)</f>
        <v>0</v>
      </c>
      <c r="BI476" s="226">
        <f>IF(N476="nulová",J476,0)</f>
        <v>0</v>
      </c>
      <c r="BJ476" s="19" t="s">
        <v>81</v>
      </c>
      <c r="BK476" s="226">
        <f>ROUND(I476*H476,2)</f>
        <v>0</v>
      </c>
      <c r="BL476" s="19" t="s">
        <v>267</v>
      </c>
      <c r="BM476" s="225" t="s">
        <v>707</v>
      </c>
    </row>
    <row r="477" s="2" customFormat="1">
      <c r="A477" s="40"/>
      <c r="B477" s="41"/>
      <c r="C477" s="42"/>
      <c r="D477" s="227" t="s">
        <v>171</v>
      </c>
      <c r="E477" s="42"/>
      <c r="F477" s="228" t="s">
        <v>708</v>
      </c>
      <c r="G477" s="42"/>
      <c r="H477" s="42"/>
      <c r="I477" s="229"/>
      <c r="J477" s="42"/>
      <c r="K477" s="42"/>
      <c r="L477" s="46"/>
      <c r="M477" s="230"/>
      <c r="N477" s="231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171</v>
      </c>
      <c r="AU477" s="19" t="s">
        <v>85</v>
      </c>
    </row>
    <row r="478" s="14" customFormat="1">
      <c r="A478" s="14"/>
      <c r="B478" s="244"/>
      <c r="C478" s="245"/>
      <c r="D478" s="234" t="s">
        <v>173</v>
      </c>
      <c r="E478" s="246" t="s">
        <v>19</v>
      </c>
      <c r="F478" s="247" t="s">
        <v>709</v>
      </c>
      <c r="G478" s="245"/>
      <c r="H478" s="246" t="s">
        <v>19</v>
      </c>
      <c r="I478" s="248"/>
      <c r="J478" s="245"/>
      <c r="K478" s="245"/>
      <c r="L478" s="249"/>
      <c r="M478" s="250"/>
      <c r="N478" s="251"/>
      <c r="O478" s="251"/>
      <c r="P478" s="251"/>
      <c r="Q478" s="251"/>
      <c r="R478" s="251"/>
      <c r="S478" s="251"/>
      <c r="T478" s="252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3" t="s">
        <v>173</v>
      </c>
      <c r="AU478" s="253" t="s">
        <v>85</v>
      </c>
      <c r="AV478" s="14" t="s">
        <v>81</v>
      </c>
      <c r="AW478" s="14" t="s">
        <v>37</v>
      </c>
      <c r="AX478" s="14" t="s">
        <v>77</v>
      </c>
      <c r="AY478" s="253" t="s">
        <v>161</v>
      </c>
    </row>
    <row r="479" s="13" customFormat="1">
      <c r="A479" s="13"/>
      <c r="B479" s="232"/>
      <c r="C479" s="233"/>
      <c r="D479" s="234" t="s">
        <v>173</v>
      </c>
      <c r="E479" s="235" t="s">
        <v>19</v>
      </c>
      <c r="F479" s="236" t="s">
        <v>710</v>
      </c>
      <c r="G479" s="233"/>
      <c r="H479" s="237">
        <v>171.59999999999999</v>
      </c>
      <c r="I479" s="238"/>
      <c r="J479" s="233"/>
      <c r="K479" s="233"/>
      <c r="L479" s="239"/>
      <c r="M479" s="240"/>
      <c r="N479" s="241"/>
      <c r="O479" s="241"/>
      <c r="P479" s="241"/>
      <c r="Q479" s="241"/>
      <c r="R479" s="241"/>
      <c r="S479" s="241"/>
      <c r="T479" s="24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3" t="s">
        <v>173</v>
      </c>
      <c r="AU479" s="243" t="s">
        <v>85</v>
      </c>
      <c r="AV479" s="13" t="s">
        <v>85</v>
      </c>
      <c r="AW479" s="13" t="s">
        <v>37</v>
      </c>
      <c r="AX479" s="13" t="s">
        <v>81</v>
      </c>
      <c r="AY479" s="243" t="s">
        <v>161</v>
      </c>
    </row>
    <row r="480" s="2" customFormat="1" ht="24.15" customHeight="1">
      <c r="A480" s="40"/>
      <c r="B480" s="41"/>
      <c r="C480" s="214" t="s">
        <v>711</v>
      </c>
      <c r="D480" s="214" t="s">
        <v>164</v>
      </c>
      <c r="E480" s="215" t="s">
        <v>712</v>
      </c>
      <c r="F480" s="216" t="s">
        <v>713</v>
      </c>
      <c r="G480" s="217" t="s">
        <v>225</v>
      </c>
      <c r="H480" s="218">
        <v>1</v>
      </c>
      <c r="I480" s="219"/>
      <c r="J480" s="220">
        <f>ROUND(I480*H480,2)</f>
        <v>0</v>
      </c>
      <c r="K480" s="216" t="s">
        <v>168</v>
      </c>
      <c r="L480" s="46"/>
      <c r="M480" s="221" t="s">
        <v>19</v>
      </c>
      <c r="N480" s="222" t="s">
        <v>48</v>
      </c>
      <c r="O480" s="86"/>
      <c r="P480" s="223">
        <f>O480*H480</f>
        <v>0</v>
      </c>
      <c r="Q480" s="223">
        <v>0.00092771599999999998</v>
      </c>
      <c r="R480" s="223">
        <f>Q480*H480</f>
        <v>0.00092771599999999998</v>
      </c>
      <c r="S480" s="223">
        <v>0</v>
      </c>
      <c r="T480" s="224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25" t="s">
        <v>267</v>
      </c>
      <c r="AT480" s="225" t="s">
        <v>164</v>
      </c>
      <c r="AU480" s="225" t="s">
        <v>85</v>
      </c>
      <c r="AY480" s="19" t="s">
        <v>161</v>
      </c>
      <c r="BE480" s="226">
        <f>IF(N480="základní",J480,0)</f>
        <v>0</v>
      </c>
      <c r="BF480" s="226">
        <f>IF(N480="snížená",J480,0)</f>
        <v>0</v>
      </c>
      <c r="BG480" s="226">
        <f>IF(N480="zákl. přenesená",J480,0)</f>
        <v>0</v>
      </c>
      <c r="BH480" s="226">
        <f>IF(N480="sníž. přenesená",J480,0)</f>
        <v>0</v>
      </c>
      <c r="BI480" s="226">
        <f>IF(N480="nulová",J480,0)</f>
        <v>0</v>
      </c>
      <c r="BJ480" s="19" t="s">
        <v>81</v>
      </c>
      <c r="BK480" s="226">
        <f>ROUND(I480*H480,2)</f>
        <v>0</v>
      </c>
      <c r="BL480" s="19" t="s">
        <v>267</v>
      </c>
      <c r="BM480" s="225" t="s">
        <v>714</v>
      </c>
    </row>
    <row r="481" s="2" customFormat="1">
      <c r="A481" s="40"/>
      <c r="B481" s="41"/>
      <c r="C481" s="42"/>
      <c r="D481" s="227" t="s">
        <v>171</v>
      </c>
      <c r="E481" s="42"/>
      <c r="F481" s="228" t="s">
        <v>715</v>
      </c>
      <c r="G481" s="42"/>
      <c r="H481" s="42"/>
      <c r="I481" s="229"/>
      <c r="J481" s="42"/>
      <c r="K481" s="42"/>
      <c r="L481" s="46"/>
      <c r="M481" s="230"/>
      <c r="N481" s="231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171</v>
      </c>
      <c r="AU481" s="19" t="s">
        <v>85</v>
      </c>
    </row>
    <row r="482" s="14" customFormat="1">
      <c r="A482" s="14"/>
      <c r="B482" s="244"/>
      <c r="C482" s="245"/>
      <c r="D482" s="234" t="s">
        <v>173</v>
      </c>
      <c r="E482" s="246" t="s">
        <v>19</v>
      </c>
      <c r="F482" s="247" t="s">
        <v>716</v>
      </c>
      <c r="G482" s="245"/>
      <c r="H482" s="246" t="s">
        <v>19</v>
      </c>
      <c r="I482" s="248"/>
      <c r="J482" s="245"/>
      <c r="K482" s="245"/>
      <c r="L482" s="249"/>
      <c r="M482" s="250"/>
      <c r="N482" s="251"/>
      <c r="O482" s="251"/>
      <c r="P482" s="251"/>
      <c r="Q482" s="251"/>
      <c r="R482" s="251"/>
      <c r="S482" s="251"/>
      <c r="T482" s="252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3" t="s">
        <v>173</v>
      </c>
      <c r="AU482" s="253" t="s">
        <v>85</v>
      </c>
      <c r="AV482" s="14" t="s">
        <v>81</v>
      </c>
      <c r="AW482" s="14" t="s">
        <v>37</v>
      </c>
      <c r="AX482" s="14" t="s">
        <v>77</v>
      </c>
      <c r="AY482" s="253" t="s">
        <v>161</v>
      </c>
    </row>
    <row r="483" s="13" customFormat="1">
      <c r="A483" s="13"/>
      <c r="B483" s="232"/>
      <c r="C483" s="233"/>
      <c r="D483" s="234" t="s">
        <v>173</v>
      </c>
      <c r="E483" s="235" t="s">
        <v>19</v>
      </c>
      <c r="F483" s="236" t="s">
        <v>717</v>
      </c>
      <c r="G483" s="233"/>
      <c r="H483" s="237">
        <v>1</v>
      </c>
      <c r="I483" s="238"/>
      <c r="J483" s="233"/>
      <c r="K483" s="233"/>
      <c r="L483" s="239"/>
      <c r="M483" s="240"/>
      <c r="N483" s="241"/>
      <c r="O483" s="241"/>
      <c r="P483" s="241"/>
      <c r="Q483" s="241"/>
      <c r="R483" s="241"/>
      <c r="S483" s="241"/>
      <c r="T483" s="24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3" t="s">
        <v>173</v>
      </c>
      <c r="AU483" s="243" t="s">
        <v>85</v>
      </c>
      <c r="AV483" s="13" t="s">
        <v>85</v>
      </c>
      <c r="AW483" s="13" t="s">
        <v>37</v>
      </c>
      <c r="AX483" s="13" t="s">
        <v>81</v>
      </c>
      <c r="AY483" s="243" t="s">
        <v>161</v>
      </c>
    </row>
    <row r="484" s="2" customFormat="1" ht="24.15" customHeight="1">
      <c r="A484" s="40"/>
      <c r="B484" s="41"/>
      <c r="C484" s="214" t="s">
        <v>718</v>
      </c>
      <c r="D484" s="214" t="s">
        <v>164</v>
      </c>
      <c r="E484" s="215" t="s">
        <v>719</v>
      </c>
      <c r="F484" s="216" t="s">
        <v>720</v>
      </c>
      <c r="G484" s="217" t="s">
        <v>225</v>
      </c>
      <c r="H484" s="218">
        <v>4</v>
      </c>
      <c r="I484" s="219"/>
      <c r="J484" s="220">
        <f>ROUND(I484*H484,2)</f>
        <v>0</v>
      </c>
      <c r="K484" s="216" t="s">
        <v>168</v>
      </c>
      <c r="L484" s="46"/>
      <c r="M484" s="221" t="s">
        <v>19</v>
      </c>
      <c r="N484" s="222" t="s">
        <v>48</v>
      </c>
      <c r="O484" s="86"/>
      <c r="P484" s="223">
        <f>O484*H484</f>
        <v>0</v>
      </c>
      <c r="Q484" s="223">
        <v>0.0013589660000000001</v>
      </c>
      <c r="R484" s="223">
        <f>Q484*H484</f>
        <v>0.0054358640000000003</v>
      </c>
      <c r="S484" s="223">
        <v>0</v>
      </c>
      <c r="T484" s="224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25" t="s">
        <v>267</v>
      </c>
      <c r="AT484" s="225" t="s">
        <v>164</v>
      </c>
      <c r="AU484" s="225" t="s">
        <v>85</v>
      </c>
      <c r="AY484" s="19" t="s">
        <v>161</v>
      </c>
      <c r="BE484" s="226">
        <f>IF(N484="základní",J484,0)</f>
        <v>0</v>
      </c>
      <c r="BF484" s="226">
        <f>IF(N484="snížená",J484,0)</f>
        <v>0</v>
      </c>
      <c r="BG484" s="226">
        <f>IF(N484="zákl. přenesená",J484,0)</f>
        <v>0</v>
      </c>
      <c r="BH484" s="226">
        <f>IF(N484="sníž. přenesená",J484,0)</f>
        <v>0</v>
      </c>
      <c r="BI484" s="226">
        <f>IF(N484="nulová",J484,0)</f>
        <v>0</v>
      </c>
      <c r="BJ484" s="19" t="s">
        <v>81</v>
      </c>
      <c r="BK484" s="226">
        <f>ROUND(I484*H484,2)</f>
        <v>0</v>
      </c>
      <c r="BL484" s="19" t="s">
        <v>267</v>
      </c>
      <c r="BM484" s="225" t="s">
        <v>721</v>
      </c>
    </row>
    <row r="485" s="2" customFormat="1">
      <c r="A485" s="40"/>
      <c r="B485" s="41"/>
      <c r="C485" s="42"/>
      <c r="D485" s="227" t="s">
        <v>171</v>
      </c>
      <c r="E485" s="42"/>
      <c r="F485" s="228" t="s">
        <v>722</v>
      </c>
      <c r="G485" s="42"/>
      <c r="H485" s="42"/>
      <c r="I485" s="229"/>
      <c r="J485" s="42"/>
      <c r="K485" s="42"/>
      <c r="L485" s="46"/>
      <c r="M485" s="230"/>
      <c r="N485" s="231"/>
      <c r="O485" s="86"/>
      <c r="P485" s="86"/>
      <c r="Q485" s="86"/>
      <c r="R485" s="86"/>
      <c r="S485" s="86"/>
      <c r="T485" s="87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171</v>
      </c>
      <c r="AU485" s="19" t="s">
        <v>85</v>
      </c>
    </row>
    <row r="486" s="14" customFormat="1">
      <c r="A486" s="14"/>
      <c r="B486" s="244"/>
      <c r="C486" s="245"/>
      <c r="D486" s="234" t="s">
        <v>173</v>
      </c>
      <c r="E486" s="246" t="s">
        <v>19</v>
      </c>
      <c r="F486" s="247" t="s">
        <v>723</v>
      </c>
      <c r="G486" s="245"/>
      <c r="H486" s="246" t="s">
        <v>19</v>
      </c>
      <c r="I486" s="248"/>
      <c r="J486" s="245"/>
      <c r="K486" s="245"/>
      <c r="L486" s="249"/>
      <c r="M486" s="250"/>
      <c r="N486" s="251"/>
      <c r="O486" s="251"/>
      <c r="P486" s="251"/>
      <c r="Q486" s="251"/>
      <c r="R486" s="251"/>
      <c r="S486" s="251"/>
      <c r="T486" s="252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3" t="s">
        <v>173</v>
      </c>
      <c r="AU486" s="253" t="s">
        <v>85</v>
      </c>
      <c r="AV486" s="14" t="s">
        <v>81</v>
      </c>
      <c r="AW486" s="14" t="s">
        <v>37</v>
      </c>
      <c r="AX486" s="14" t="s">
        <v>77</v>
      </c>
      <c r="AY486" s="253" t="s">
        <v>161</v>
      </c>
    </row>
    <row r="487" s="13" customFormat="1">
      <c r="A487" s="13"/>
      <c r="B487" s="232"/>
      <c r="C487" s="233"/>
      <c r="D487" s="234" t="s">
        <v>173</v>
      </c>
      <c r="E487" s="235" t="s">
        <v>19</v>
      </c>
      <c r="F487" s="236" t="s">
        <v>724</v>
      </c>
      <c r="G487" s="233"/>
      <c r="H487" s="237">
        <v>54</v>
      </c>
      <c r="I487" s="238"/>
      <c r="J487" s="233"/>
      <c r="K487" s="233"/>
      <c r="L487" s="239"/>
      <c r="M487" s="240"/>
      <c r="N487" s="241"/>
      <c r="O487" s="241"/>
      <c r="P487" s="241"/>
      <c r="Q487" s="241"/>
      <c r="R487" s="241"/>
      <c r="S487" s="241"/>
      <c r="T487" s="24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3" t="s">
        <v>173</v>
      </c>
      <c r="AU487" s="243" t="s">
        <v>85</v>
      </c>
      <c r="AV487" s="13" t="s">
        <v>85</v>
      </c>
      <c r="AW487" s="13" t="s">
        <v>37</v>
      </c>
      <c r="AX487" s="13" t="s">
        <v>77</v>
      </c>
      <c r="AY487" s="243" t="s">
        <v>161</v>
      </c>
    </row>
    <row r="488" s="14" customFormat="1">
      <c r="A488" s="14"/>
      <c r="B488" s="244"/>
      <c r="C488" s="245"/>
      <c r="D488" s="234" t="s">
        <v>173</v>
      </c>
      <c r="E488" s="246" t="s">
        <v>19</v>
      </c>
      <c r="F488" s="247" t="s">
        <v>725</v>
      </c>
      <c r="G488" s="245"/>
      <c r="H488" s="246" t="s">
        <v>19</v>
      </c>
      <c r="I488" s="248"/>
      <c r="J488" s="245"/>
      <c r="K488" s="245"/>
      <c r="L488" s="249"/>
      <c r="M488" s="250"/>
      <c r="N488" s="251"/>
      <c r="O488" s="251"/>
      <c r="P488" s="251"/>
      <c r="Q488" s="251"/>
      <c r="R488" s="251"/>
      <c r="S488" s="251"/>
      <c r="T488" s="252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3" t="s">
        <v>173</v>
      </c>
      <c r="AU488" s="253" t="s">
        <v>85</v>
      </c>
      <c r="AV488" s="14" t="s">
        <v>81</v>
      </c>
      <c r="AW488" s="14" t="s">
        <v>37</v>
      </c>
      <c r="AX488" s="14" t="s">
        <v>77</v>
      </c>
      <c r="AY488" s="253" t="s">
        <v>161</v>
      </c>
    </row>
    <row r="489" s="13" customFormat="1">
      <c r="A489" s="13"/>
      <c r="B489" s="232"/>
      <c r="C489" s="233"/>
      <c r="D489" s="234" t="s">
        <v>173</v>
      </c>
      <c r="E489" s="235" t="s">
        <v>19</v>
      </c>
      <c r="F489" s="236" t="s">
        <v>726</v>
      </c>
      <c r="G489" s="233"/>
      <c r="H489" s="237">
        <v>3</v>
      </c>
      <c r="I489" s="238"/>
      <c r="J489" s="233"/>
      <c r="K489" s="233"/>
      <c r="L489" s="239"/>
      <c r="M489" s="240"/>
      <c r="N489" s="241"/>
      <c r="O489" s="241"/>
      <c r="P489" s="241"/>
      <c r="Q489" s="241"/>
      <c r="R489" s="241"/>
      <c r="S489" s="241"/>
      <c r="T489" s="24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3" t="s">
        <v>173</v>
      </c>
      <c r="AU489" s="243" t="s">
        <v>85</v>
      </c>
      <c r="AV489" s="13" t="s">
        <v>85</v>
      </c>
      <c r="AW489" s="13" t="s">
        <v>37</v>
      </c>
      <c r="AX489" s="13" t="s">
        <v>77</v>
      </c>
      <c r="AY489" s="243" t="s">
        <v>161</v>
      </c>
    </row>
    <row r="490" s="14" customFormat="1">
      <c r="A490" s="14"/>
      <c r="B490" s="244"/>
      <c r="C490" s="245"/>
      <c r="D490" s="234" t="s">
        <v>173</v>
      </c>
      <c r="E490" s="246" t="s">
        <v>19</v>
      </c>
      <c r="F490" s="247" t="s">
        <v>727</v>
      </c>
      <c r="G490" s="245"/>
      <c r="H490" s="246" t="s">
        <v>19</v>
      </c>
      <c r="I490" s="248"/>
      <c r="J490" s="245"/>
      <c r="K490" s="245"/>
      <c r="L490" s="249"/>
      <c r="M490" s="250"/>
      <c r="N490" s="251"/>
      <c r="O490" s="251"/>
      <c r="P490" s="251"/>
      <c r="Q490" s="251"/>
      <c r="R490" s="251"/>
      <c r="S490" s="251"/>
      <c r="T490" s="252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3" t="s">
        <v>173</v>
      </c>
      <c r="AU490" s="253" t="s">
        <v>85</v>
      </c>
      <c r="AV490" s="14" t="s">
        <v>81</v>
      </c>
      <c r="AW490" s="14" t="s">
        <v>37</v>
      </c>
      <c r="AX490" s="14" t="s">
        <v>77</v>
      </c>
      <c r="AY490" s="253" t="s">
        <v>161</v>
      </c>
    </row>
    <row r="491" s="13" customFormat="1">
      <c r="A491" s="13"/>
      <c r="B491" s="232"/>
      <c r="C491" s="233"/>
      <c r="D491" s="234" t="s">
        <v>173</v>
      </c>
      <c r="E491" s="235" t="s">
        <v>19</v>
      </c>
      <c r="F491" s="236" t="s">
        <v>728</v>
      </c>
      <c r="G491" s="233"/>
      <c r="H491" s="237">
        <v>8</v>
      </c>
      <c r="I491" s="238"/>
      <c r="J491" s="233"/>
      <c r="K491" s="233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173</v>
      </c>
      <c r="AU491" s="243" t="s">
        <v>85</v>
      </c>
      <c r="AV491" s="13" t="s">
        <v>85</v>
      </c>
      <c r="AW491" s="13" t="s">
        <v>37</v>
      </c>
      <c r="AX491" s="13" t="s">
        <v>77</v>
      </c>
      <c r="AY491" s="243" t="s">
        <v>161</v>
      </c>
    </row>
    <row r="492" s="14" customFormat="1">
      <c r="A492" s="14"/>
      <c r="B492" s="244"/>
      <c r="C492" s="245"/>
      <c r="D492" s="234" t="s">
        <v>173</v>
      </c>
      <c r="E492" s="246" t="s">
        <v>19</v>
      </c>
      <c r="F492" s="247" t="s">
        <v>729</v>
      </c>
      <c r="G492" s="245"/>
      <c r="H492" s="246" t="s">
        <v>19</v>
      </c>
      <c r="I492" s="248"/>
      <c r="J492" s="245"/>
      <c r="K492" s="245"/>
      <c r="L492" s="249"/>
      <c r="M492" s="250"/>
      <c r="N492" s="251"/>
      <c r="O492" s="251"/>
      <c r="P492" s="251"/>
      <c r="Q492" s="251"/>
      <c r="R492" s="251"/>
      <c r="S492" s="251"/>
      <c r="T492" s="252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3" t="s">
        <v>173</v>
      </c>
      <c r="AU492" s="253" t="s">
        <v>85</v>
      </c>
      <c r="AV492" s="14" t="s">
        <v>81</v>
      </c>
      <c r="AW492" s="14" t="s">
        <v>37</v>
      </c>
      <c r="AX492" s="14" t="s">
        <v>77</v>
      </c>
      <c r="AY492" s="253" t="s">
        <v>161</v>
      </c>
    </row>
    <row r="493" s="13" customFormat="1">
      <c r="A493" s="13"/>
      <c r="B493" s="232"/>
      <c r="C493" s="233"/>
      <c r="D493" s="234" t="s">
        <v>173</v>
      </c>
      <c r="E493" s="235" t="s">
        <v>19</v>
      </c>
      <c r="F493" s="236" t="s">
        <v>730</v>
      </c>
      <c r="G493" s="233"/>
      <c r="H493" s="237">
        <v>4</v>
      </c>
      <c r="I493" s="238"/>
      <c r="J493" s="233"/>
      <c r="K493" s="233"/>
      <c r="L493" s="239"/>
      <c r="M493" s="240"/>
      <c r="N493" s="241"/>
      <c r="O493" s="241"/>
      <c r="P493" s="241"/>
      <c r="Q493" s="241"/>
      <c r="R493" s="241"/>
      <c r="S493" s="241"/>
      <c r="T493" s="242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3" t="s">
        <v>173</v>
      </c>
      <c r="AU493" s="243" t="s">
        <v>85</v>
      </c>
      <c r="AV493" s="13" t="s">
        <v>85</v>
      </c>
      <c r="AW493" s="13" t="s">
        <v>37</v>
      </c>
      <c r="AX493" s="13" t="s">
        <v>81</v>
      </c>
      <c r="AY493" s="243" t="s">
        <v>161</v>
      </c>
    </row>
    <row r="494" s="2" customFormat="1" ht="24.15" customHeight="1">
      <c r="A494" s="40"/>
      <c r="B494" s="41"/>
      <c r="C494" s="214" t="s">
        <v>731</v>
      </c>
      <c r="D494" s="214" t="s">
        <v>164</v>
      </c>
      <c r="E494" s="215" t="s">
        <v>732</v>
      </c>
      <c r="F494" s="216" t="s">
        <v>733</v>
      </c>
      <c r="G494" s="217" t="s">
        <v>225</v>
      </c>
      <c r="H494" s="218">
        <v>50</v>
      </c>
      <c r="I494" s="219"/>
      <c r="J494" s="220">
        <f>ROUND(I494*H494,2)</f>
        <v>0</v>
      </c>
      <c r="K494" s="216" t="s">
        <v>168</v>
      </c>
      <c r="L494" s="46"/>
      <c r="M494" s="221" t="s">
        <v>19</v>
      </c>
      <c r="N494" s="222" t="s">
        <v>48</v>
      </c>
      <c r="O494" s="86"/>
      <c r="P494" s="223">
        <f>O494*H494</f>
        <v>0</v>
      </c>
      <c r="Q494" s="223">
        <v>0.0029140659999999999</v>
      </c>
      <c r="R494" s="223">
        <f>Q494*H494</f>
        <v>0.14570329999999998</v>
      </c>
      <c r="S494" s="223">
        <v>0</v>
      </c>
      <c r="T494" s="224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25" t="s">
        <v>267</v>
      </c>
      <c r="AT494" s="225" t="s">
        <v>164</v>
      </c>
      <c r="AU494" s="225" t="s">
        <v>85</v>
      </c>
      <c r="AY494" s="19" t="s">
        <v>161</v>
      </c>
      <c r="BE494" s="226">
        <f>IF(N494="základní",J494,0)</f>
        <v>0</v>
      </c>
      <c r="BF494" s="226">
        <f>IF(N494="snížená",J494,0)</f>
        <v>0</v>
      </c>
      <c r="BG494" s="226">
        <f>IF(N494="zákl. přenesená",J494,0)</f>
        <v>0</v>
      </c>
      <c r="BH494" s="226">
        <f>IF(N494="sníž. přenesená",J494,0)</f>
        <v>0</v>
      </c>
      <c r="BI494" s="226">
        <f>IF(N494="nulová",J494,0)</f>
        <v>0</v>
      </c>
      <c r="BJ494" s="19" t="s">
        <v>81</v>
      </c>
      <c r="BK494" s="226">
        <f>ROUND(I494*H494,2)</f>
        <v>0</v>
      </c>
      <c r="BL494" s="19" t="s">
        <v>267</v>
      </c>
      <c r="BM494" s="225" t="s">
        <v>734</v>
      </c>
    </row>
    <row r="495" s="2" customFormat="1">
      <c r="A495" s="40"/>
      <c r="B495" s="41"/>
      <c r="C495" s="42"/>
      <c r="D495" s="227" t="s">
        <v>171</v>
      </c>
      <c r="E495" s="42"/>
      <c r="F495" s="228" t="s">
        <v>735</v>
      </c>
      <c r="G495" s="42"/>
      <c r="H495" s="42"/>
      <c r="I495" s="229"/>
      <c r="J495" s="42"/>
      <c r="K495" s="42"/>
      <c r="L495" s="46"/>
      <c r="M495" s="230"/>
      <c r="N495" s="231"/>
      <c r="O495" s="86"/>
      <c r="P495" s="86"/>
      <c r="Q495" s="86"/>
      <c r="R495" s="86"/>
      <c r="S495" s="86"/>
      <c r="T495" s="87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9" t="s">
        <v>171</v>
      </c>
      <c r="AU495" s="19" t="s">
        <v>85</v>
      </c>
    </row>
    <row r="496" s="14" customFormat="1">
      <c r="A496" s="14"/>
      <c r="B496" s="244"/>
      <c r="C496" s="245"/>
      <c r="D496" s="234" t="s">
        <v>173</v>
      </c>
      <c r="E496" s="246" t="s">
        <v>19</v>
      </c>
      <c r="F496" s="247" t="s">
        <v>736</v>
      </c>
      <c r="G496" s="245"/>
      <c r="H496" s="246" t="s">
        <v>19</v>
      </c>
      <c r="I496" s="248"/>
      <c r="J496" s="245"/>
      <c r="K496" s="245"/>
      <c r="L496" s="249"/>
      <c r="M496" s="250"/>
      <c r="N496" s="251"/>
      <c r="O496" s="251"/>
      <c r="P496" s="251"/>
      <c r="Q496" s="251"/>
      <c r="R496" s="251"/>
      <c r="S496" s="251"/>
      <c r="T496" s="252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3" t="s">
        <v>173</v>
      </c>
      <c r="AU496" s="253" t="s">
        <v>85</v>
      </c>
      <c r="AV496" s="14" t="s">
        <v>81</v>
      </c>
      <c r="AW496" s="14" t="s">
        <v>37</v>
      </c>
      <c r="AX496" s="14" t="s">
        <v>77</v>
      </c>
      <c r="AY496" s="253" t="s">
        <v>161</v>
      </c>
    </row>
    <row r="497" s="13" customFormat="1">
      <c r="A497" s="13"/>
      <c r="B497" s="232"/>
      <c r="C497" s="233"/>
      <c r="D497" s="234" t="s">
        <v>173</v>
      </c>
      <c r="E497" s="235" t="s">
        <v>19</v>
      </c>
      <c r="F497" s="236" t="s">
        <v>737</v>
      </c>
      <c r="G497" s="233"/>
      <c r="H497" s="237">
        <v>30</v>
      </c>
      <c r="I497" s="238"/>
      <c r="J497" s="233"/>
      <c r="K497" s="233"/>
      <c r="L497" s="239"/>
      <c r="M497" s="240"/>
      <c r="N497" s="241"/>
      <c r="O497" s="241"/>
      <c r="P497" s="241"/>
      <c r="Q497" s="241"/>
      <c r="R497" s="241"/>
      <c r="S497" s="241"/>
      <c r="T497" s="24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3" t="s">
        <v>173</v>
      </c>
      <c r="AU497" s="243" t="s">
        <v>85</v>
      </c>
      <c r="AV497" s="13" t="s">
        <v>85</v>
      </c>
      <c r="AW497" s="13" t="s">
        <v>37</v>
      </c>
      <c r="AX497" s="13" t="s">
        <v>77</v>
      </c>
      <c r="AY497" s="243" t="s">
        <v>161</v>
      </c>
    </row>
    <row r="498" s="14" customFormat="1">
      <c r="A498" s="14"/>
      <c r="B498" s="244"/>
      <c r="C498" s="245"/>
      <c r="D498" s="234" t="s">
        <v>173</v>
      </c>
      <c r="E498" s="246" t="s">
        <v>19</v>
      </c>
      <c r="F498" s="247" t="s">
        <v>738</v>
      </c>
      <c r="G498" s="245"/>
      <c r="H498" s="246" t="s">
        <v>19</v>
      </c>
      <c r="I498" s="248"/>
      <c r="J498" s="245"/>
      <c r="K498" s="245"/>
      <c r="L498" s="249"/>
      <c r="M498" s="250"/>
      <c r="N498" s="251"/>
      <c r="O498" s="251"/>
      <c r="P498" s="251"/>
      <c r="Q498" s="251"/>
      <c r="R498" s="251"/>
      <c r="S498" s="251"/>
      <c r="T498" s="252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3" t="s">
        <v>173</v>
      </c>
      <c r="AU498" s="253" t="s">
        <v>85</v>
      </c>
      <c r="AV498" s="14" t="s">
        <v>81</v>
      </c>
      <c r="AW498" s="14" t="s">
        <v>37</v>
      </c>
      <c r="AX498" s="14" t="s">
        <v>77</v>
      </c>
      <c r="AY498" s="253" t="s">
        <v>161</v>
      </c>
    </row>
    <row r="499" s="13" customFormat="1">
      <c r="A499" s="13"/>
      <c r="B499" s="232"/>
      <c r="C499" s="233"/>
      <c r="D499" s="234" t="s">
        <v>173</v>
      </c>
      <c r="E499" s="235" t="s">
        <v>19</v>
      </c>
      <c r="F499" s="236" t="s">
        <v>739</v>
      </c>
      <c r="G499" s="233"/>
      <c r="H499" s="237">
        <v>2</v>
      </c>
      <c r="I499" s="238"/>
      <c r="J499" s="233"/>
      <c r="K499" s="233"/>
      <c r="L499" s="239"/>
      <c r="M499" s="240"/>
      <c r="N499" s="241"/>
      <c r="O499" s="241"/>
      <c r="P499" s="241"/>
      <c r="Q499" s="241"/>
      <c r="R499" s="241"/>
      <c r="S499" s="241"/>
      <c r="T499" s="24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3" t="s">
        <v>173</v>
      </c>
      <c r="AU499" s="243" t="s">
        <v>85</v>
      </c>
      <c r="AV499" s="13" t="s">
        <v>85</v>
      </c>
      <c r="AW499" s="13" t="s">
        <v>37</v>
      </c>
      <c r="AX499" s="13" t="s">
        <v>77</v>
      </c>
      <c r="AY499" s="243" t="s">
        <v>161</v>
      </c>
    </row>
    <row r="500" s="14" customFormat="1">
      <c r="A500" s="14"/>
      <c r="B500" s="244"/>
      <c r="C500" s="245"/>
      <c r="D500" s="234" t="s">
        <v>173</v>
      </c>
      <c r="E500" s="246" t="s">
        <v>19</v>
      </c>
      <c r="F500" s="247" t="s">
        <v>740</v>
      </c>
      <c r="G500" s="245"/>
      <c r="H500" s="246" t="s">
        <v>19</v>
      </c>
      <c r="I500" s="248"/>
      <c r="J500" s="245"/>
      <c r="K500" s="245"/>
      <c r="L500" s="249"/>
      <c r="M500" s="250"/>
      <c r="N500" s="251"/>
      <c r="O500" s="251"/>
      <c r="P500" s="251"/>
      <c r="Q500" s="251"/>
      <c r="R500" s="251"/>
      <c r="S500" s="251"/>
      <c r="T500" s="252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3" t="s">
        <v>173</v>
      </c>
      <c r="AU500" s="253" t="s">
        <v>85</v>
      </c>
      <c r="AV500" s="14" t="s">
        <v>81</v>
      </c>
      <c r="AW500" s="14" t="s">
        <v>37</v>
      </c>
      <c r="AX500" s="14" t="s">
        <v>77</v>
      </c>
      <c r="AY500" s="253" t="s">
        <v>161</v>
      </c>
    </row>
    <row r="501" s="13" customFormat="1">
      <c r="A501" s="13"/>
      <c r="B501" s="232"/>
      <c r="C501" s="233"/>
      <c r="D501" s="234" t="s">
        <v>173</v>
      </c>
      <c r="E501" s="235" t="s">
        <v>19</v>
      </c>
      <c r="F501" s="236" t="s">
        <v>741</v>
      </c>
      <c r="G501" s="233"/>
      <c r="H501" s="237">
        <v>18</v>
      </c>
      <c r="I501" s="238"/>
      <c r="J501" s="233"/>
      <c r="K501" s="233"/>
      <c r="L501" s="239"/>
      <c r="M501" s="240"/>
      <c r="N501" s="241"/>
      <c r="O501" s="241"/>
      <c r="P501" s="241"/>
      <c r="Q501" s="241"/>
      <c r="R501" s="241"/>
      <c r="S501" s="241"/>
      <c r="T501" s="24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3" t="s">
        <v>173</v>
      </c>
      <c r="AU501" s="243" t="s">
        <v>85</v>
      </c>
      <c r="AV501" s="13" t="s">
        <v>85</v>
      </c>
      <c r="AW501" s="13" t="s">
        <v>37</v>
      </c>
      <c r="AX501" s="13" t="s">
        <v>77</v>
      </c>
      <c r="AY501" s="243" t="s">
        <v>161</v>
      </c>
    </row>
    <row r="502" s="15" customFormat="1">
      <c r="A502" s="15"/>
      <c r="B502" s="265"/>
      <c r="C502" s="266"/>
      <c r="D502" s="234" t="s">
        <v>173</v>
      </c>
      <c r="E502" s="267" t="s">
        <v>19</v>
      </c>
      <c r="F502" s="268" t="s">
        <v>210</v>
      </c>
      <c r="G502" s="266"/>
      <c r="H502" s="269">
        <v>50</v>
      </c>
      <c r="I502" s="270"/>
      <c r="J502" s="266"/>
      <c r="K502" s="266"/>
      <c r="L502" s="271"/>
      <c r="M502" s="272"/>
      <c r="N502" s="273"/>
      <c r="O502" s="273"/>
      <c r="P502" s="273"/>
      <c r="Q502" s="273"/>
      <c r="R502" s="273"/>
      <c r="S502" s="273"/>
      <c r="T502" s="274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75" t="s">
        <v>173</v>
      </c>
      <c r="AU502" s="275" t="s">
        <v>85</v>
      </c>
      <c r="AV502" s="15" t="s">
        <v>169</v>
      </c>
      <c r="AW502" s="15" t="s">
        <v>37</v>
      </c>
      <c r="AX502" s="15" t="s">
        <v>81</v>
      </c>
      <c r="AY502" s="275" t="s">
        <v>161</v>
      </c>
    </row>
    <row r="503" s="2" customFormat="1" ht="24.15" customHeight="1">
      <c r="A503" s="40"/>
      <c r="B503" s="41"/>
      <c r="C503" s="214" t="s">
        <v>742</v>
      </c>
      <c r="D503" s="214" t="s">
        <v>164</v>
      </c>
      <c r="E503" s="215" t="s">
        <v>743</v>
      </c>
      <c r="F503" s="216" t="s">
        <v>744</v>
      </c>
      <c r="G503" s="217" t="s">
        <v>529</v>
      </c>
      <c r="H503" s="287"/>
      <c r="I503" s="219"/>
      <c r="J503" s="220">
        <f>ROUND(I503*H503,2)</f>
        <v>0</v>
      </c>
      <c r="K503" s="216" t="s">
        <v>168</v>
      </c>
      <c r="L503" s="46"/>
      <c r="M503" s="221" t="s">
        <v>19</v>
      </c>
      <c r="N503" s="222" t="s">
        <v>48</v>
      </c>
      <c r="O503" s="86"/>
      <c r="P503" s="223">
        <f>O503*H503</f>
        <v>0</v>
      </c>
      <c r="Q503" s="223">
        <v>0</v>
      </c>
      <c r="R503" s="223">
        <f>Q503*H503</f>
        <v>0</v>
      </c>
      <c r="S503" s="223">
        <v>0</v>
      </c>
      <c r="T503" s="224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25" t="s">
        <v>267</v>
      </c>
      <c r="AT503" s="225" t="s">
        <v>164</v>
      </c>
      <c r="AU503" s="225" t="s">
        <v>85</v>
      </c>
      <c r="AY503" s="19" t="s">
        <v>161</v>
      </c>
      <c r="BE503" s="226">
        <f>IF(N503="základní",J503,0)</f>
        <v>0</v>
      </c>
      <c r="BF503" s="226">
        <f>IF(N503="snížená",J503,0)</f>
        <v>0</v>
      </c>
      <c r="BG503" s="226">
        <f>IF(N503="zákl. přenesená",J503,0)</f>
        <v>0</v>
      </c>
      <c r="BH503" s="226">
        <f>IF(N503="sníž. přenesená",J503,0)</f>
        <v>0</v>
      </c>
      <c r="BI503" s="226">
        <f>IF(N503="nulová",J503,0)</f>
        <v>0</v>
      </c>
      <c r="BJ503" s="19" t="s">
        <v>81</v>
      </c>
      <c r="BK503" s="226">
        <f>ROUND(I503*H503,2)</f>
        <v>0</v>
      </c>
      <c r="BL503" s="19" t="s">
        <v>267</v>
      </c>
      <c r="BM503" s="225" t="s">
        <v>745</v>
      </c>
    </row>
    <row r="504" s="2" customFormat="1">
      <c r="A504" s="40"/>
      <c r="B504" s="41"/>
      <c r="C504" s="42"/>
      <c r="D504" s="227" t="s">
        <v>171</v>
      </c>
      <c r="E504" s="42"/>
      <c r="F504" s="228" t="s">
        <v>746</v>
      </c>
      <c r="G504" s="42"/>
      <c r="H504" s="42"/>
      <c r="I504" s="229"/>
      <c r="J504" s="42"/>
      <c r="K504" s="42"/>
      <c r="L504" s="46"/>
      <c r="M504" s="230"/>
      <c r="N504" s="231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171</v>
      </c>
      <c r="AU504" s="19" t="s">
        <v>85</v>
      </c>
    </row>
    <row r="505" s="12" customFormat="1" ht="22.8" customHeight="1">
      <c r="A505" s="12"/>
      <c r="B505" s="198"/>
      <c r="C505" s="199"/>
      <c r="D505" s="200" t="s">
        <v>76</v>
      </c>
      <c r="E505" s="212" t="s">
        <v>747</v>
      </c>
      <c r="F505" s="212" t="s">
        <v>748</v>
      </c>
      <c r="G505" s="199"/>
      <c r="H505" s="199"/>
      <c r="I505" s="202"/>
      <c r="J505" s="213">
        <f>BK505</f>
        <v>0</v>
      </c>
      <c r="K505" s="199"/>
      <c r="L505" s="204"/>
      <c r="M505" s="205"/>
      <c r="N505" s="206"/>
      <c r="O505" s="206"/>
      <c r="P505" s="207">
        <f>SUM(P506:P555)</f>
        <v>0</v>
      </c>
      <c r="Q505" s="206"/>
      <c r="R505" s="207">
        <f>SUM(R506:R555)</f>
        <v>4.4316218089500001</v>
      </c>
      <c r="S505" s="206"/>
      <c r="T505" s="208">
        <f>SUM(T506:T555)</f>
        <v>0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209" t="s">
        <v>85</v>
      </c>
      <c r="AT505" s="210" t="s">
        <v>76</v>
      </c>
      <c r="AU505" s="210" t="s">
        <v>81</v>
      </c>
      <c r="AY505" s="209" t="s">
        <v>161</v>
      </c>
      <c r="BK505" s="211">
        <f>SUM(BK506:BK555)</f>
        <v>0</v>
      </c>
    </row>
    <row r="506" s="2" customFormat="1" ht="24.15" customHeight="1">
      <c r="A506" s="40"/>
      <c r="B506" s="41"/>
      <c r="C506" s="214" t="s">
        <v>749</v>
      </c>
      <c r="D506" s="214" t="s">
        <v>164</v>
      </c>
      <c r="E506" s="215" t="s">
        <v>750</v>
      </c>
      <c r="F506" s="216" t="s">
        <v>751</v>
      </c>
      <c r="G506" s="217" t="s">
        <v>167</v>
      </c>
      <c r="H506" s="218">
        <v>23.524000000000001</v>
      </c>
      <c r="I506" s="219"/>
      <c r="J506" s="220">
        <f>ROUND(I506*H506,2)</f>
        <v>0</v>
      </c>
      <c r="K506" s="216" t="s">
        <v>168</v>
      </c>
      <c r="L506" s="46"/>
      <c r="M506" s="221" t="s">
        <v>19</v>
      </c>
      <c r="N506" s="222" t="s">
        <v>48</v>
      </c>
      <c r="O506" s="86"/>
      <c r="P506" s="223">
        <f>O506*H506</f>
        <v>0</v>
      </c>
      <c r="Q506" s="223">
        <v>0.00026797499999999999</v>
      </c>
      <c r="R506" s="223">
        <f>Q506*H506</f>
        <v>0.0063038438999999998</v>
      </c>
      <c r="S506" s="223">
        <v>0</v>
      </c>
      <c r="T506" s="224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25" t="s">
        <v>267</v>
      </c>
      <c r="AT506" s="225" t="s">
        <v>164</v>
      </c>
      <c r="AU506" s="225" t="s">
        <v>85</v>
      </c>
      <c r="AY506" s="19" t="s">
        <v>161</v>
      </c>
      <c r="BE506" s="226">
        <f>IF(N506="základní",J506,0)</f>
        <v>0</v>
      </c>
      <c r="BF506" s="226">
        <f>IF(N506="snížená",J506,0)</f>
        <v>0</v>
      </c>
      <c r="BG506" s="226">
        <f>IF(N506="zákl. přenesená",J506,0)</f>
        <v>0</v>
      </c>
      <c r="BH506" s="226">
        <f>IF(N506="sníž. přenesená",J506,0)</f>
        <v>0</v>
      </c>
      <c r="BI506" s="226">
        <f>IF(N506="nulová",J506,0)</f>
        <v>0</v>
      </c>
      <c r="BJ506" s="19" t="s">
        <v>81</v>
      </c>
      <c r="BK506" s="226">
        <f>ROUND(I506*H506,2)</f>
        <v>0</v>
      </c>
      <c r="BL506" s="19" t="s">
        <v>267</v>
      </c>
      <c r="BM506" s="225" t="s">
        <v>752</v>
      </c>
    </row>
    <row r="507" s="2" customFormat="1">
      <c r="A507" s="40"/>
      <c r="B507" s="41"/>
      <c r="C507" s="42"/>
      <c r="D507" s="227" t="s">
        <v>171</v>
      </c>
      <c r="E507" s="42"/>
      <c r="F507" s="228" t="s">
        <v>753</v>
      </c>
      <c r="G507" s="42"/>
      <c r="H507" s="42"/>
      <c r="I507" s="229"/>
      <c r="J507" s="42"/>
      <c r="K507" s="42"/>
      <c r="L507" s="46"/>
      <c r="M507" s="230"/>
      <c r="N507" s="231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171</v>
      </c>
      <c r="AU507" s="19" t="s">
        <v>85</v>
      </c>
    </row>
    <row r="508" s="14" customFormat="1">
      <c r="A508" s="14"/>
      <c r="B508" s="244"/>
      <c r="C508" s="245"/>
      <c r="D508" s="234" t="s">
        <v>173</v>
      </c>
      <c r="E508" s="246" t="s">
        <v>19</v>
      </c>
      <c r="F508" s="247" t="s">
        <v>754</v>
      </c>
      <c r="G508" s="245"/>
      <c r="H508" s="246" t="s">
        <v>19</v>
      </c>
      <c r="I508" s="248"/>
      <c r="J508" s="245"/>
      <c r="K508" s="245"/>
      <c r="L508" s="249"/>
      <c r="M508" s="250"/>
      <c r="N508" s="251"/>
      <c r="O508" s="251"/>
      <c r="P508" s="251"/>
      <c r="Q508" s="251"/>
      <c r="R508" s="251"/>
      <c r="S508" s="251"/>
      <c r="T508" s="252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3" t="s">
        <v>173</v>
      </c>
      <c r="AU508" s="253" t="s">
        <v>85</v>
      </c>
      <c r="AV508" s="14" t="s">
        <v>81</v>
      </c>
      <c r="AW508" s="14" t="s">
        <v>37</v>
      </c>
      <c r="AX508" s="14" t="s">
        <v>77</v>
      </c>
      <c r="AY508" s="253" t="s">
        <v>161</v>
      </c>
    </row>
    <row r="509" s="13" customFormat="1">
      <c r="A509" s="13"/>
      <c r="B509" s="232"/>
      <c r="C509" s="233"/>
      <c r="D509" s="234" t="s">
        <v>173</v>
      </c>
      <c r="E509" s="235" t="s">
        <v>19</v>
      </c>
      <c r="F509" s="236" t="s">
        <v>755</v>
      </c>
      <c r="G509" s="233"/>
      <c r="H509" s="237">
        <v>20.923999999999999</v>
      </c>
      <c r="I509" s="238"/>
      <c r="J509" s="233"/>
      <c r="K509" s="233"/>
      <c r="L509" s="239"/>
      <c r="M509" s="240"/>
      <c r="N509" s="241"/>
      <c r="O509" s="241"/>
      <c r="P509" s="241"/>
      <c r="Q509" s="241"/>
      <c r="R509" s="241"/>
      <c r="S509" s="241"/>
      <c r="T509" s="24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3" t="s">
        <v>173</v>
      </c>
      <c r="AU509" s="243" t="s">
        <v>85</v>
      </c>
      <c r="AV509" s="13" t="s">
        <v>85</v>
      </c>
      <c r="AW509" s="13" t="s">
        <v>37</v>
      </c>
      <c r="AX509" s="13" t="s">
        <v>77</v>
      </c>
      <c r="AY509" s="243" t="s">
        <v>161</v>
      </c>
    </row>
    <row r="510" s="14" customFormat="1">
      <c r="A510" s="14"/>
      <c r="B510" s="244"/>
      <c r="C510" s="245"/>
      <c r="D510" s="234" t="s">
        <v>173</v>
      </c>
      <c r="E510" s="246" t="s">
        <v>19</v>
      </c>
      <c r="F510" s="247" t="s">
        <v>756</v>
      </c>
      <c r="G510" s="245"/>
      <c r="H510" s="246" t="s">
        <v>19</v>
      </c>
      <c r="I510" s="248"/>
      <c r="J510" s="245"/>
      <c r="K510" s="245"/>
      <c r="L510" s="249"/>
      <c r="M510" s="250"/>
      <c r="N510" s="251"/>
      <c r="O510" s="251"/>
      <c r="P510" s="251"/>
      <c r="Q510" s="251"/>
      <c r="R510" s="251"/>
      <c r="S510" s="251"/>
      <c r="T510" s="252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3" t="s">
        <v>173</v>
      </c>
      <c r="AU510" s="253" t="s">
        <v>85</v>
      </c>
      <c r="AV510" s="14" t="s">
        <v>81</v>
      </c>
      <c r="AW510" s="14" t="s">
        <v>37</v>
      </c>
      <c r="AX510" s="14" t="s">
        <v>77</v>
      </c>
      <c r="AY510" s="253" t="s">
        <v>161</v>
      </c>
    </row>
    <row r="511" s="13" customFormat="1">
      <c r="A511" s="13"/>
      <c r="B511" s="232"/>
      <c r="C511" s="233"/>
      <c r="D511" s="234" t="s">
        <v>173</v>
      </c>
      <c r="E511" s="235" t="s">
        <v>19</v>
      </c>
      <c r="F511" s="236" t="s">
        <v>757</v>
      </c>
      <c r="G511" s="233"/>
      <c r="H511" s="237">
        <v>2.6000000000000001</v>
      </c>
      <c r="I511" s="238"/>
      <c r="J511" s="233"/>
      <c r="K511" s="233"/>
      <c r="L511" s="239"/>
      <c r="M511" s="240"/>
      <c r="N511" s="241"/>
      <c r="O511" s="241"/>
      <c r="P511" s="241"/>
      <c r="Q511" s="241"/>
      <c r="R511" s="241"/>
      <c r="S511" s="241"/>
      <c r="T511" s="242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3" t="s">
        <v>173</v>
      </c>
      <c r="AU511" s="243" t="s">
        <v>85</v>
      </c>
      <c r="AV511" s="13" t="s">
        <v>85</v>
      </c>
      <c r="AW511" s="13" t="s">
        <v>37</v>
      </c>
      <c r="AX511" s="13" t="s">
        <v>77</v>
      </c>
      <c r="AY511" s="243" t="s">
        <v>161</v>
      </c>
    </row>
    <row r="512" s="15" customFormat="1">
      <c r="A512" s="15"/>
      <c r="B512" s="265"/>
      <c r="C512" s="266"/>
      <c r="D512" s="234" t="s">
        <v>173</v>
      </c>
      <c r="E512" s="267" t="s">
        <v>19</v>
      </c>
      <c r="F512" s="268" t="s">
        <v>210</v>
      </c>
      <c r="G512" s="266"/>
      <c r="H512" s="269">
        <v>23.524000000000001</v>
      </c>
      <c r="I512" s="270"/>
      <c r="J512" s="266"/>
      <c r="K512" s="266"/>
      <c r="L512" s="271"/>
      <c r="M512" s="272"/>
      <c r="N512" s="273"/>
      <c r="O512" s="273"/>
      <c r="P512" s="273"/>
      <c r="Q512" s="273"/>
      <c r="R512" s="273"/>
      <c r="S512" s="273"/>
      <c r="T512" s="274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75" t="s">
        <v>173</v>
      </c>
      <c r="AU512" s="275" t="s">
        <v>85</v>
      </c>
      <c r="AV512" s="15" t="s">
        <v>169</v>
      </c>
      <c r="AW512" s="15" t="s">
        <v>37</v>
      </c>
      <c r="AX512" s="15" t="s">
        <v>81</v>
      </c>
      <c r="AY512" s="275" t="s">
        <v>161</v>
      </c>
    </row>
    <row r="513" s="2" customFormat="1" ht="16.5" customHeight="1">
      <c r="A513" s="40"/>
      <c r="B513" s="41"/>
      <c r="C513" s="254" t="s">
        <v>758</v>
      </c>
      <c r="D513" s="254" t="s">
        <v>192</v>
      </c>
      <c r="E513" s="255" t="s">
        <v>759</v>
      </c>
      <c r="F513" s="256" t="s">
        <v>760</v>
      </c>
      <c r="G513" s="257" t="s">
        <v>167</v>
      </c>
      <c r="H513" s="258">
        <v>23.524000000000001</v>
      </c>
      <c r="I513" s="259"/>
      <c r="J513" s="260">
        <f>ROUND(I513*H513,2)</f>
        <v>0</v>
      </c>
      <c r="K513" s="256" t="s">
        <v>168</v>
      </c>
      <c r="L513" s="261"/>
      <c r="M513" s="262" t="s">
        <v>19</v>
      </c>
      <c r="N513" s="263" t="s">
        <v>48</v>
      </c>
      <c r="O513" s="86"/>
      <c r="P513" s="223">
        <f>O513*H513</f>
        <v>0</v>
      </c>
      <c r="Q513" s="223">
        <v>0.036810000000000002</v>
      </c>
      <c r="R513" s="223">
        <f>Q513*H513</f>
        <v>0.86591844000000007</v>
      </c>
      <c r="S513" s="223">
        <v>0</v>
      </c>
      <c r="T513" s="224">
        <f>S513*H513</f>
        <v>0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25" t="s">
        <v>394</v>
      </c>
      <c r="AT513" s="225" t="s">
        <v>192</v>
      </c>
      <c r="AU513" s="225" t="s">
        <v>85</v>
      </c>
      <c r="AY513" s="19" t="s">
        <v>161</v>
      </c>
      <c r="BE513" s="226">
        <f>IF(N513="základní",J513,0)</f>
        <v>0</v>
      </c>
      <c r="BF513" s="226">
        <f>IF(N513="snížená",J513,0)</f>
        <v>0</v>
      </c>
      <c r="BG513" s="226">
        <f>IF(N513="zákl. přenesená",J513,0)</f>
        <v>0</v>
      </c>
      <c r="BH513" s="226">
        <f>IF(N513="sníž. přenesená",J513,0)</f>
        <v>0</v>
      </c>
      <c r="BI513" s="226">
        <f>IF(N513="nulová",J513,0)</f>
        <v>0</v>
      </c>
      <c r="BJ513" s="19" t="s">
        <v>81</v>
      </c>
      <c r="BK513" s="226">
        <f>ROUND(I513*H513,2)</f>
        <v>0</v>
      </c>
      <c r="BL513" s="19" t="s">
        <v>267</v>
      </c>
      <c r="BM513" s="225" t="s">
        <v>761</v>
      </c>
    </row>
    <row r="514" s="14" customFormat="1">
      <c r="A514" s="14"/>
      <c r="B514" s="244"/>
      <c r="C514" s="245"/>
      <c r="D514" s="234" t="s">
        <v>173</v>
      </c>
      <c r="E514" s="246" t="s">
        <v>19</v>
      </c>
      <c r="F514" s="247" t="s">
        <v>754</v>
      </c>
      <c r="G514" s="245"/>
      <c r="H514" s="246" t="s">
        <v>19</v>
      </c>
      <c r="I514" s="248"/>
      <c r="J514" s="245"/>
      <c r="K514" s="245"/>
      <c r="L514" s="249"/>
      <c r="M514" s="250"/>
      <c r="N514" s="251"/>
      <c r="O514" s="251"/>
      <c r="P514" s="251"/>
      <c r="Q514" s="251"/>
      <c r="R514" s="251"/>
      <c r="S514" s="251"/>
      <c r="T514" s="252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3" t="s">
        <v>173</v>
      </c>
      <c r="AU514" s="253" t="s">
        <v>85</v>
      </c>
      <c r="AV514" s="14" t="s">
        <v>81</v>
      </c>
      <c r="AW514" s="14" t="s">
        <v>37</v>
      </c>
      <c r="AX514" s="14" t="s">
        <v>77</v>
      </c>
      <c r="AY514" s="253" t="s">
        <v>161</v>
      </c>
    </row>
    <row r="515" s="13" customFormat="1">
      <c r="A515" s="13"/>
      <c r="B515" s="232"/>
      <c r="C515" s="233"/>
      <c r="D515" s="234" t="s">
        <v>173</v>
      </c>
      <c r="E515" s="235" t="s">
        <v>19</v>
      </c>
      <c r="F515" s="236" t="s">
        <v>755</v>
      </c>
      <c r="G515" s="233"/>
      <c r="H515" s="237">
        <v>20.923999999999999</v>
      </c>
      <c r="I515" s="238"/>
      <c r="J515" s="233"/>
      <c r="K515" s="233"/>
      <c r="L515" s="239"/>
      <c r="M515" s="240"/>
      <c r="N515" s="241"/>
      <c r="O515" s="241"/>
      <c r="P515" s="241"/>
      <c r="Q515" s="241"/>
      <c r="R515" s="241"/>
      <c r="S515" s="241"/>
      <c r="T515" s="242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3" t="s">
        <v>173</v>
      </c>
      <c r="AU515" s="243" t="s">
        <v>85</v>
      </c>
      <c r="AV515" s="13" t="s">
        <v>85</v>
      </c>
      <c r="AW515" s="13" t="s">
        <v>37</v>
      </c>
      <c r="AX515" s="13" t="s">
        <v>77</v>
      </c>
      <c r="AY515" s="243" t="s">
        <v>161</v>
      </c>
    </row>
    <row r="516" s="14" customFormat="1">
      <c r="A516" s="14"/>
      <c r="B516" s="244"/>
      <c r="C516" s="245"/>
      <c r="D516" s="234" t="s">
        <v>173</v>
      </c>
      <c r="E516" s="246" t="s">
        <v>19</v>
      </c>
      <c r="F516" s="247" t="s">
        <v>756</v>
      </c>
      <c r="G516" s="245"/>
      <c r="H516" s="246" t="s">
        <v>19</v>
      </c>
      <c r="I516" s="248"/>
      <c r="J516" s="245"/>
      <c r="K516" s="245"/>
      <c r="L516" s="249"/>
      <c r="M516" s="250"/>
      <c r="N516" s="251"/>
      <c r="O516" s="251"/>
      <c r="P516" s="251"/>
      <c r="Q516" s="251"/>
      <c r="R516" s="251"/>
      <c r="S516" s="251"/>
      <c r="T516" s="252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3" t="s">
        <v>173</v>
      </c>
      <c r="AU516" s="253" t="s">
        <v>85</v>
      </c>
      <c r="AV516" s="14" t="s">
        <v>81</v>
      </c>
      <c r="AW516" s="14" t="s">
        <v>37</v>
      </c>
      <c r="AX516" s="14" t="s">
        <v>77</v>
      </c>
      <c r="AY516" s="253" t="s">
        <v>161</v>
      </c>
    </row>
    <row r="517" s="13" customFormat="1">
      <c r="A517" s="13"/>
      <c r="B517" s="232"/>
      <c r="C517" s="233"/>
      <c r="D517" s="234" t="s">
        <v>173</v>
      </c>
      <c r="E517" s="235" t="s">
        <v>19</v>
      </c>
      <c r="F517" s="236" t="s">
        <v>757</v>
      </c>
      <c r="G517" s="233"/>
      <c r="H517" s="237">
        <v>2.6000000000000001</v>
      </c>
      <c r="I517" s="238"/>
      <c r="J517" s="233"/>
      <c r="K517" s="233"/>
      <c r="L517" s="239"/>
      <c r="M517" s="240"/>
      <c r="N517" s="241"/>
      <c r="O517" s="241"/>
      <c r="P517" s="241"/>
      <c r="Q517" s="241"/>
      <c r="R517" s="241"/>
      <c r="S517" s="241"/>
      <c r="T517" s="242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3" t="s">
        <v>173</v>
      </c>
      <c r="AU517" s="243" t="s">
        <v>85</v>
      </c>
      <c r="AV517" s="13" t="s">
        <v>85</v>
      </c>
      <c r="AW517" s="13" t="s">
        <v>37</v>
      </c>
      <c r="AX517" s="13" t="s">
        <v>77</v>
      </c>
      <c r="AY517" s="243" t="s">
        <v>161</v>
      </c>
    </row>
    <row r="518" s="15" customFormat="1">
      <c r="A518" s="15"/>
      <c r="B518" s="265"/>
      <c r="C518" s="266"/>
      <c r="D518" s="234" t="s">
        <v>173</v>
      </c>
      <c r="E518" s="267" t="s">
        <v>19</v>
      </c>
      <c r="F518" s="268" t="s">
        <v>210</v>
      </c>
      <c r="G518" s="266"/>
      <c r="H518" s="269">
        <v>23.524000000000001</v>
      </c>
      <c r="I518" s="270"/>
      <c r="J518" s="266"/>
      <c r="K518" s="266"/>
      <c r="L518" s="271"/>
      <c r="M518" s="272"/>
      <c r="N518" s="273"/>
      <c r="O518" s="273"/>
      <c r="P518" s="273"/>
      <c r="Q518" s="273"/>
      <c r="R518" s="273"/>
      <c r="S518" s="273"/>
      <c r="T518" s="274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75" t="s">
        <v>173</v>
      </c>
      <c r="AU518" s="275" t="s">
        <v>85</v>
      </c>
      <c r="AV518" s="15" t="s">
        <v>169</v>
      </c>
      <c r="AW518" s="15" t="s">
        <v>37</v>
      </c>
      <c r="AX518" s="15" t="s">
        <v>81</v>
      </c>
      <c r="AY518" s="275" t="s">
        <v>161</v>
      </c>
    </row>
    <row r="519" s="2" customFormat="1" ht="24.15" customHeight="1">
      <c r="A519" s="40"/>
      <c r="B519" s="41"/>
      <c r="C519" s="214" t="s">
        <v>762</v>
      </c>
      <c r="D519" s="214" t="s">
        <v>164</v>
      </c>
      <c r="E519" s="215" t="s">
        <v>763</v>
      </c>
      <c r="F519" s="216" t="s">
        <v>764</v>
      </c>
      <c r="G519" s="217" t="s">
        <v>167</v>
      </c>
      <c r="H519" s="218">
        <v>97.852000000000004</v>
      </c>
      <c r="I519" s="219"/>
      <c r="J519" s="220">
        <f>ROUND(I519*H519,2)</f>
        <v>0</v>
      </c>
      <c r="K519" s="216" t="s">
        <v>168</v>
      </c>
      <c r="L519" s="46"/>
      <c r="M519" s="221" t="s">
        <v>19</v>
      </c>
      <c r="N519" s="222" t="s">
        <v>48</v>
      </c>
      <c r="O519" s="86"/>
      <c r="P519" s="223">
        <f>O519*H519</f>
        <v>0</v>
      </c>
      <c r="Q519" s="223">
        <v>0.00026533749999999999</v>
      </c>
      <c r="R519" s="223">
        <f>Q519*H519</f>
        <v>0.02596380505</v>
      </c>
      <c r="S519" s="223">
        <v>0</v>
      </c>
      <c r="T519" s="224">
        <f>S519*H519</f>
        <v>0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25" t="s">
        <v>267</v>
      </c>
      <c r="AT519" s="225" t="s">
        <v>164</v>
      </c>
      <c r="AU519" s="225" t="s">
        <v>85</v>
      </c>
      <c r="AY519" s="19" t="s">
        <v>161</v>
      </c>
      <c r="BE519" s="226">
        <f>IF(N519="základní",J519,0)</f>
        <v>0</v>
      </c>
      <c r="BF519" s="226">
        <f>IF(N519="snížená",J519,0)</f>
        <v>0</v>
      </c>
      <c r="BG519" s="226">
        <f>IF(N519="zákl. přenesená",J519,0)</f>
        <v>0</v>
      </c>
      <c r="BH519" s="226">
        <f>IF(N519="sníž. přenesená",J519,0)</f>
        <v>0</v>
      </c>
      <c r="BI519" s="226">
        <f>IF(N519="nulová",J519,0)</f>
        <v>0</v>
      </c>
      <c r="BJ519" s="19" t="s">
        <v>81</v>
      </c>
      <c r="BK519" s="226">
        <f>ROUND(I519*H519,2)</f>
        <v>0</v>
      </c>
      <c r="BL519" s="19" t="s">
        <v>267</v>
      </c>
      <c r="BM519" s="225" t="s">
        <v>765</v>
      </c>
    </row>
    <row r="520" s="2" customFormat="1">
      <c r="A520" s="40"/>
      <c r="B520" s="41"/>
      <c r="C520" s="42"/>
      <c r="D520" s="227" t="s">
        <v>171</v>
      </c>
      <c r="E520" s="42"/>
      <c r="F520" s="228" t="s">
        <v>766</v>
      </c>
      <c r="G520" s="42"/>
      <c r="H520" s="42"/>
      <c r="I520" s="229"/>
      <c r="J520" s="42"/>
      <c r="K520" s="42"/>
      <c r="L520" s="46"/>
      <c r="M520" s="230"/>
      <c r="N520" s="231"/>
      <c r="O520" s="86"/>
      <c r="P520" s="86"/>
      <c r="Q520" s="86"/>
      <c r="R520" s="86"/>
      <c r="S520" s="86"/>
      <c r="T520" s="87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T520" s="19" t="s">
        <v>171</v>
      </c>
      <c r="AU520" s="19" t="s">
        <v>85</v>
      </c>
    </row>
    <row r="521" s="14" customFormat="1">
      <c r="A521" s="14"/>
      <c r="B521" s="244"/>
      <c r="C521" s="245"/>
      <c r="D521" s="234" t="s">
        <v>173</v>
      </c>
      <c r="E521" s="246" t="s">
        <v>19</v>
      </c>
      <c r="F521" s="247" t="s">
        <v>767</v>
      </c>
      <c r="G521" s="245"/>
      <c r="H521" s="246" t="s">
        <v>19</v>
      </c>
      <c r="I521" s="248"/>
      <c r="J521" s="245"/>
      <c r="K521" s="245"/>
      <c r="L521" s="249"/>
      <c r="M521" s="250"/>
      <c r="N521" s="251"/>
      <c r="O521" s="251"/>
      <c r="P521" s="251"/>
      <c r="Q521" s="251"/>
      <c r="R521" s="251"/>
      <c r="S521" s="251"/>
      <c r="T521" s="252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3" t="s">
        <v>173</v>
      </c>
      <c r="AU521" s="253" t="s">
        <v>85</v>
      </c>
      <c r="AV521" s="14" t="s">
        <v>81</v>
      </c>
      <c r="AW521" s="14" t="s">
        <v>37</v>
      </c>
      <c r="AX521" s="14" t="s">
        <v>77</v>
      </c>
      <c r="AY521" s="253" t="s">
        <v>161</v>
      </c>
    </row>
    <row r="522" s="13" customFormat="1">
      <c r="A522" s="13"/>
      <c r="B522" s="232"/>
      <c r="C522" s="233"/>
      <c r="D522" s="234" t="s">
        <v>173</v>
      </c>
      <c r="E522" s="235" t="s">
        <v>19</v>
      </c>
      <c r="F522" s="236" t="s">
        <v>768</v>
      </c>
      <c r="G522" s="233"/>
      <c r="H522" s="237">
        <v>63.901000000000003</v>
      </c>
      <c r="I522" s="238"/>
      <c r="J522" s="233"/>
      <c r="K522" s="233"/>
      <c r="L522" s="239"/>
      <c r="M522" s="240"/>
      <c r="N522" s="241"/>
      <c r="O522" s="241"/>
      <c r="P522" s="241"/>
      <c r="Q522" s="241"/>
      <c r="R522" s="241"/>
      <c r="S522" s="241"/>
      <c r="T522" s="242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3" t="s">
        <v>173</v>
      </c>
      <c r="AU522" s="243" t="s">
        <v>85</v>
      </c>
      <c r="AV522" s="13" t="s">
        <v>85</v>
      </c>
      <c r="AW522" s="13" t="s">
        <v>37</v>
      </c>
      <c r="AX522" s="13" t="s">
        <v>77</v>
      </c>
      <c r="AY522" s="243" t="s">
        <v>161</v>
      </c>
    </row>
    <row r="523" s="14" customFormat="1">
      <c r="A523" s="14"/>
      <c r="B523" s="244"/>
      <c r="C523" s="245"/>
      <c r="D523" s="234" t="s">
        <v>173</v>
      </c>
      <c r="E523" s="246" t="s">
        <v>19</v>
      </c>
      <c r="F523" s="247" t="s">
        <v>769</v>
      </c>
      <c r="G523" s="245"/>
      <c r="H523" s="246" t="s">
        <v>19</v>
      </c>
      <c r="I523" s="248"/>
      <c r="J523" s="245"/>
      <c r="K523" s="245"/>
      <c r="L523" s="249"/>
      <c r="M523" s="250"/>
      <c r="N523" s="251"/>
      <c r="O523" s="251"/>
      <c r="P523" s="251"/>
      <c r="Q523" s="251"/>
      <c r="R523" s="251"/>
      <c r="S523" s="251"/>
      <c r="T523" s="252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3" t="s">
        <v>173</v>
      </c>
      <c r="AU523" s="253" t="s">
        <v>85</v>
      </c>
      <c r="AV523" s="14" t="s">
        <v>81</v>
      </c>
      <c r="AW523" s="14" t="s">
        <v>37</v>
      </c>
      <c r="AX523" s="14" t="s">
        <v>77</v>
      </c>
      <c r="AY523" s="253" t="s">
        <v>161</v>
      </c>
    </row>
    <row r="524" s="13" customFormat="1">
      <c r="A524" s="13"/>
      <c r="B524" s="232"/>
      <c r="C524" s="233"/>
      <c r="D524" s="234" t="s">
        <v>173</v>
      </c>
      <c r="E524" s="235" t="s">
        <v>19</v>
      </c>
      <c r="F524" s="236" t="s">
        <v>770</v>
      </c>
      <c r="G524" s="233"/>
      <c r="H524" s="237">
        <v>5.3559999999999999</v>
      </c>
      <c r="I524" s="238"/>
      <c r="J524" s="233"/>
      <c r="K524" s="233"/>
      <c r="L524" s="239"/>
      <c r="M524" s="240"/>
      <c r="N524" s="241"/>
      <c r="O524" s="241"/>
      <c r="P524" s="241"/>
      <c r="Q524" s="241"/>
      <c r="R524" s="241"/>
      <c r="S524" s="241"/>
      <c r="T524" s="242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3" t="s">
        <v>173</v>
      </c>
      <c r="AU524" s="243" t="s">
        <v>85</v>
      </c>
      <c r="AV524" s="13" t="s">
        <v>85</v>
      </c>
      <c r="AW524" s="13" t="s">
        <v>37</v>
      </c>
      <c r="AX524" s="13" t="s">
        <v>77</v>
      </c>
      <c r="AY524" s="243" t="s">
        <v>161</v>
      </c>
    </row>
    <row r="525" s="14" customFormat="1">
      <c r="A525" s="14"/>
      <c r="B525" s="244"/>
      <c r="C525" s="245"/>
      <c r="D525" s="234" t="s">
        <v>173</v>
      </c>
      <c r="E525" s="246" t="s">
        <v>19</v>
      </c>
      <c r="F525" s="247" t="s">
        <v>771</v>
      </c>
      <c r="G525" s="245"/>
      <c r="H525" s="246" t="s">
        <v>19</v>
      </c>
      <c r="I525" s="248"/>
      <c r="J525" s="245"/>
      <c r="K525" s="245"/>
      <c r="L525" s="249"/>
      <c r="M525" s="250"/>
      <c r="N525" s="251"/>
      <c r="O525" s="251"/>
      <c r="P525" s="251"/>
      <c r="Q525" s="251"/>
      <c r="R525" s="251"/>
      <c r="S525" s="251"/>
      <c r="T525" s="252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3" t="s">
        <v>173</v>
      </c>
      <c r="AU525" s="253" t="s">
        <v>85</v>
      </c>
      <c r="AV525" s="14" t="s">
        <v>81</v>
      </c>
      <c r="AW525" s="14" t="s">
        <v>37</v>
      </c>
      <c r="AX525" s="14" t="s">
        <v>77</v>
      </c>
      <c r="AY525" s="253" t="s">
        <v>161</v>
      </c>
    </row>
    <row r="526" s="13" customFormat="1">
      <c r="A526" s="13"/>
      <c r="B526" s="232"/>
      <c r="C526" s="233"/>
      <c r="D526" s="234" t="s">
        <v>173</v>
      </c>
      <c r="E526" s="235" t="s">
        <v>19</v>
      </c>
      <c r="F526" s="236" t="s">
        <v>772</v>
      </c>
      <c r="G526" s="233"/>
      <c r="H526" s="237">
        <v>7.9100000000000001</v>
      </c>
      <c r="I526" s="238"/>
      <c r="J526" s="233"/>
      <c r="K526" s="233"/>
      <c r="L526" s="239"/>
      <c r="M526" s="240"/>
      <c r="N526" s="241"/>
      <c r="O526" s="241"/>
      <c r="P526" s="241"/>
      <c r="Q526" s="241"/>
      <c r="R526" s="241"/>
      <c r="S526" s="241"/>
      <c r="T526" s="242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3" t="s">
        <v>173</v>
      </c>
      <c r="AU526" s="243" t="s">
        <v>85</v>
      </c>
      <c r="AV526" s="13" t="s">
        <v>85</v>
      </c>
      <c r="AW526" s="13" t="s">
        <v>37</v>
      </c>
      <c r="AX526" s="13" t="s">
        <v>77</v>
      </c>
      <c r="AY526" s="243" t="s">
        <v>161</v>
      </c>
    </row>
    <row r="527" s="13" customFormat="1">
      <c r="A527" s="13"/>
      <c r="B527" s="232"/>
      <c r="C527" s="233"/>
      <c r="D527" s="234" t="s">
        <v>173</v>
      </c>
      <c r="E527" s="235" t="s">
        <v>19</v>
      </c>
      <c r="F527" s="236" t="s">
        <v>773</v>
      </c>
      <c r="G527" s="233"/>
      <c r="H527" s="237">
        <v>1.458</v>
      </c>
      <c r="I527" s="238"/>
      <c r="J527" s="233"/>
      <c r="K527" s="233"/>
      <c r="L527" s="239"/>
      <c r="M527" s="240"/>
      <c r="N527" s="241"/>
      <c r="O527" s="241"/>
      <c r="P527" s="241"/>
      <c r="Q527" s="241"/>
      <c r="R527" s="241"/>
      <c r="S527" s="241"/>
      <c r="T527" s="242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3" t="s">
        <v>173</v>
      </c>
      <c r="AU527" s="243" t="s">
        <v>85</v>
      </c>
      <c r="AV527" s="13" t="s">
        <v>85</v>
      </c>
      <c r="AW527" s="13" t="s">
        <v>37</v>
      </c>
      <c r="AX527" s="13" t="s">
        <v>77</v>
      </c>
      <c r="AY527" s="243" t="s">
        <v>161</v>
      </c>
    </row>
    <row r="528" s="14" customFormat="1">
      <c r="A528" s="14"/>
      <c r="B528" s="244"/>
      <c r="C528" s="245"/>
      <c r="D528" s="234" t="s">
        <v>173</v>
      </c>
      <c r="E528" s="246" t="s">
        <v>19</v>
      </c>
      <c r="F528" s="247" t="s">
        <v>774</v>
      </c>
      <c r="G528" s="245"/>
      <c r="H528" s="246" t="s">
        <v>19</v>
      </c>
      <c r="I528" s="248"/>
      <c r="J528" s="245"/>
      <c r="K528" s="245"/>
      <c r="L528" s="249"/>
      <c r="M528" s="250"/>
      <c r="N528" s="251"/>
      <c r="O528" s="251"/>
      <c r="P528" s="251"/>
      <c r="Q528" s="251"/>
      <c r="R528" s="251"/>
      <c r="S528" s="251"/>
      <c r="T528" s="252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3" t="s">
        <v>173</v>
      </c>
      <c r="AU528" s="253" t="s">
        <v>85</v>
      </c>
      <c r="AV528" s="14" t="s">
        <v>81</v>
      </c>
      <c r="AW528" s="14" t="s">
        <v>37</v>
      </c>
      <c r="AX528" s="14" t="s">
        <v>77</v>
      </c>
      <c r="AY528" s="253" t="s">
        <v>161</v>
      </c>
    </row>
    <row r="529" s="13" customFormat="1">
      <c r="A529" s="13"/>
      <c r="B529" s="232"/>
      <c r="C529" s="233"/>
      <c r="D529" s="234" t="s">
        <v>173</v>
      </c>
      <c r="E529" s="235" t="s">
        <v>19</v>
      </c>
      <c r="F529" s="236" t="s">
        <v>772</v>
      </c>
      <c r="G529" s="233"/>
      <c r="H529" s="237">
        <v>7.9100000000000001</v>
      </c>
      <c r="I529" s="238"/>
      <c r="J529" s="233"/>
      <c r="K529" s="233"/>
      <c r="L529" s="239"/>
      <c r="M529" s="240"/>
      <c r="N529" s="241"/>
      <c r="O529" s="241"/>
      <c r="P529" s="241"/>
      <c r="Q529" s="241"/>
      <c r="R529" s="241"/>
      <c r="S529" s="241"/>
      <c r="T529" s="242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3" t="s">
        <v>173</v>
      </c>
      <c r="AU529" s="243" t="s">
        <v>85</v>
      </c>
      <c r="AV529" s="13" t="s">
        <v>85</v>
      </c>
      <c r="AW529" s="13" t="s">
        <v>37</v>
      </c>
      <c r="AX529" s="13" t="s">
        <v>77</v>
      </c>
      <c r="AY529" s="243" t="s">
        <v>161</v>
      </c>
    </row>
    <row r="530" s="13" customFormat="1">
      <c r="A530" s="13"/>
      <c r="B530" s="232"/>
      <c r="C530" s="233"/>
      <c r="D530" s="234" t="s">
        <v>173</v>
      </c>
      <c r="E530" s="235" t="s">
        <v>19</v>
      </c>
      <c r="F530" s="236" t="s">
        <v>775</v>
      </c>
      <c r="G530" s="233"/>
      <c r="H530" s="237">
        <v>3.7080000000000002</v>
      </c>
      <c r="I530" s="238"/>
      <c r="J530" s="233"/>
      <c r="K530" s="233"/>
      <c r="L530" s="239"/>
      <c r="M530" s="240"/>
      <c r="N530" s="241"/>
      <c r="O530" s="241"/>
      <c r="P530" s="241"/>
      <c r="Q530" s="241"/>
      <c r="R530" s="241"/>
      <c r="S530" s="241"/>
      <c r="T530" s="242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3" t="s">
        <v>173</v>
      </c>
      <c r="AU530" s="243" t="s">
        <v>85</v>
      </c>
      <c r="AV530" s="13" t="s">
        <v>85</v>
      </c>
      <c r="AW530" s="13" t="s">
        <v>37</v>
      </c>
      <c r="AX530" s="13" t="s">
        <v>77</v>
      </c>
      <c r="AY530" s="243" t="s">
        <v>161</v>
      </c>
    </row>
    <row r="531" s="14" customFormat="1">
      <c r="A531" s="14"/>
      <c r="B531" s="244"/>
      <c r="C531" s="245"/>
      <c r="D531" s="234" t="s">
        <v>173</v>
      </c>
      <c r="E531" s="246" t="s">
        <v>19</v>
      </c>
      <c r="F531" s="247" t="s">
        <v>776</v>
      </c>
      <c r="G531" s="245"/>
      <c r="H531" s="246" t="s">
        <v>19</v>
      </c>
      <c r="I531" s="248"/>
      <c r="J531" s="245"/>
      <c r="K531" s="245"/>
      <c r="L531" s="249"/>
      <c r="M531" s="250"/>
      <c r="N531" s="251"/>
      <c r="O531" s="251"/>
      <c r="P531" s="251"/>
      <c r="Q531" s="251"/>
      <c r="R531" s="251"/>
      <c r="S531" s="251"/>
      <c r="T531" s="252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3" t="s">
        <v>173</v>
      </c>
      <c r="AU531" s="253" t="s">
        <v>85</v>
      </c>
      <c r="AV531" s="14" t="s">
        <v>81</v>
      </c>
      <c r="AW531" s="14" t="s">
        <v>37</v>
      </c>
      <c r="AX531" s="14" t="s">
        <v>77</v>
      </c>
      <c r="AY531" s="253" t="s">
        <v>161</v>
      </c>
    </row>
    <row r="532" s="13" customFormat="1">
      <c r="A532" s="13"/>
      <c r="B532" s="232"/>
      <c r="C532" s="233"/>
      <c r="D532" s="234" t="s">
        <v>173</v>
      </c>
      <c r="E532" s="235" t="s">
        <v>19</v>
      </c>
      <c r="F532" s="236" t="s">
        <v>777</v>
      </c>
      <c r="G532" s="233"/>
      <c r="H532" s="237">
        <v>0.72899999999999998</v>
      </c>
      <c r="I532" s="238"/>
      <c r="J532" s="233"/>
      <c r="K532" s="233"/>
      <c r="L532" s="239"/>
      <c r="M532" s="240"/>
      <c r="N532" s="241"/>
      <c r="O532" s="241"/>
      <c r="P532" s="241"/>
      <c r="Q532" s="241"/>
      <c r="R532" s="241"/>
      <c r="S532" s="241"/>
      <c r="T532" s="242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3" t="s">
        <v>173</v>
      </c>
      <c r="AU532" s="243" t="s">
        <v>85</v>
      </c>
      <c r="AV532" s="13" t="s">
        <v>85</v>
      </c>
      <c r="AW532" s="13" t="s">
        <v>37</v>
      </c>
      <c r="AX532" s="13" t="s">
        <v>77</v>
      </c>
      <c r="AY532" s="243" t="s">
        <v>161</v>
      </c>
    </row>
    <row r="533" s="13" customFormat="1">
      <c r="A533" s="13"/>
      <c r="B533" s="232"/>
      <c r="C533" s="233"/>
      <c r="D533" s="234" t="s">
        <v>173</v>
      </c>
      <c r="E533" s="235" t="s">
        <v>19</v>
      </c>
      <c r="F533" s="236" t="s">
        <v>778</v>
      </c>
      <c r="G533" s="233"/>
      <c r="H533" s="237">
        <v>3.9550000000000001</v>
      </c>
      <c r="I533" s="238"/>
      <c r="J533" s="233"/>
      <c r="K533" s="233"/>
      <c r="L533" s="239"/>
      <c r="M533" s="240"/>
      <c r="N533" s="241"/>
      <c r="O533" s="241"/>
      <c r="P533" s="241"/>
      <c r="Q533" s="241"/>
      <c r="R533" s="241"/>
      <c r="S533" s="241"/>
      <c r="T533" s="242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3" t="s">
        <v>173</v>
      </c>
      <c r="AU533" s="243" t="s">
        <v>85</v>
      </c>
      <c r="AV533" s="13" t="s">
        <v>85</v>
      </c>
      <c r="AW533" s="13" t="s">
        <v>37</v>
      </c>
      <c r="AX533" s="13" t="s">
        <v>77</v>
      </c>
      <c r="AY533" s="243" t="s">
        <v>161</v>
      </c>
    </row>
    <row r="534" s="14" customFormat="1">
      <c r="A534" s="14"/>
      <c r="B534" s="244"/>
      <c r="C534" s="245"/>
      <c r="D534" s="234" t="s">
        <v>173</v>
      </c>
      <c r="E534" s="246" t="s">
        <v>19</v>
      </c>
      <c r="F534" s="247" t="s">
        <v>779</v>
      </c>
      <c r="G534" s="245"/>
      <c r="H534" s="246" t="s">
        <v>19</v>
      </c>
      <c r="I534" s="248"/>
      <c r="J534" s="245"/>
      <c r="K534" s="245"/>
      <c r="L534" s="249"/>
      <c r="M534" s="250"/>
      <c r="N534" s="251"/>
      <c r="O534" s="251"/>
      <c r="P534" s="251"/>
      <c r="Q534" s="251"/>
      <c r="R534" s="251"/>
      <c r="S534" s="251"/>
      <c r="T534" s="252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3" t="s">
        <v>173</v>
      </c>
      <c r="AU534" s="253" t="s">
        <v>85</v>
      </c>
      <c r="AV534" s="14" t="s">
        <v>81</v>
      </c>
      <c r="AW534" s="14" t="s">
        <v>37</v>
      </c>
      <c r="AX534" s="14" t="s">
        <v>77</v>
      </c>
      <c r="AY534" s="253" t="s">
        <v>161</v>
      </c>
    </row>
    <row r="535" s="13" customFormat="1">
      <c r="A535" s="13"/>
      <c r="B535" s="232"/>
      <c r="C535" s="233"/>
      <c r="D535" s="234" t="s">
        <v>173</v>
      </c>
      <c r="E535" s="235" t="s">
        <v>19</v>
      </c>
      <c r="F535" s="236" t="s">
        <v>780</v>
      </c>
      <c r="G535" s="233"/>
      <c r="H535" s="237">
        <v>2.9249999999999998</v>
      </c>
      <c r="I535" s="238"/>
      <c r="J535" s="233"/>
      <c r="K535" s="233"/>
      <c r="L535" s="239"/>
      <c r="M535" s="240"/>
      <c r="N535" s="241"/>
      <c r="O535" s="241"/>
      <c r="P535" s="241"/>
      <c r="Q535" s="241"/>
      <c r="R535" s="241"/>
      <c r="S535" s="241"/>
      <c r="T535" s="24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3" t="s">
        <v>173</v>
      </c>
      <c r="AU535" s="243" t="s">
        <v>85</v>
      </c>
      <c r="AV535" s="13" t="s">
        <v>85</v>
      </c>
      <c r="AW535" s="13" t="s">
        <v>37</v>
      </c>
      <c r="AX535" s="13" t="s">
        <v>77</v>
      </c>
      <c r="AY535" s="243" t="s">
        <v>161</v>
      </c>
    </row>
    <row r="536" s="15" customFormat="1">
      <c r="A536" s="15"/>
      <c r="B536" s="265"/>
      <c r="C536" s="266"/>
      <c r="D536" s="234" t="s">
        <v>173</v>
      </c>
      <c r="E536" s="267" t="s">
        <v>19</v>
      </c>
      <c r="F536" s="268" t="s">
        <v>210</v>
      </c>
      <c r="G536" s="266"/>
      <c r="H536" s="269">
        <v>97.852000000000004</v>
      </c>
      <c r="I536" s="270"/>
      <c r="J536" s="266"/>
      <c r="K536" s="266"/>
      <c r="L536" s="271"/>
      <c r="M536" s="272"/>
      <c r="N536" s="273"/>
      <c r="O536" s="273"/>
      <c r="P536" s="273"/>
      <c r="Q536" s="273"/>
      <c r="R536" s="273"/>
      <c r="S536" s="273"/>
      <c r="T536" s="274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75" t="s">
        <v>173</v>
      </c>
      <c r="AU536" s="275" t="s">
        <v>85</v>
      </c>
      <c r="AV536" s="15" t="s">
        <v>169</v>
      </c>
      <c r="AW536" s="15" t="s">
        <v>37</v>
      </c>
      <c r="AX536" s="15" t="s">
        <v>81</v>
      </c>
      <c r="AY536" s="275" t="s">
        <v>161</v>
      </c>
    </row>
    <row r="537" s="2" customFormat="1" ht="16.5" customHeight="1">
      <c r="A537" s="40"/>
      <c r="B537" s="41"/>
      <c r="C537" s="254" t="s">
        <v>781</v>
      </c>
      <c r="D537" s="254" t="s">
        <v>192</v>
      </c>
      <c r="E537" s="255" t="s">
        <v>782</v>
      </c>
      <c r="F537" s="256" t="s">
        <v>783</v>
      </c>
      <c r="G537" s="257" t="s">
        <v>167</v>
      </c>
      <c r="H537" s="258">
        <v>97.852000000000004</v>
      </c>
      <c r="I537" s="259"/>
      <c r="J537" s="260">
        <f>ROUND(I537*H537,2)</f>
        <v>0</v>
      </c>
      <c r="K537" s="256" t="s">
        <v>168</v>
      </c>
      <c r="L537" s="261"/>
      <c r="M537" s="262" t="s">
        <v>19</v>
      </c>
      <c r="N537" s="263" t="s">
        <v>48</v>
      </c>
      <c r="O537" s="86"/>
      <c r="P537" s="223">
        <f>O537*H537</f>
        <v>0</v>
      </c>
      <c r="Q537" s="223">
        <v>0.036110000000000003</v>
      </c>
      <c r="R537" s="223">
        <f>Q537*H537</f>
        <v>3.5334357200000004</v>
      </c>
      <c r="S537" s="223">
        <v>0</v>
      </c>
      <c r="T537" s="224">
        <f>S537*H537</f>
        <v>0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25" t="s">
        <v>394</v>
      </c>
      <c r="AT537" s="225" t="s">
        <v>192</v>
      </c>
      <c r="AU537" s="225" t="s">
        <v>85</v>
      </c>
      <c r="AY537" s="19" t="s">
        <v>161</v>
      </c>
      <c r="BE537" s="226">
        <f>IF(N537="základní",J537,0)</f>
        <v>0</v>
      </c>
      <c r="BF537" s="226">
        <f>IF(N537="snížená",J537,0)</f>
        <v>0</v>
      </c>
      <c r="BG537" s="226">
        <f>IF(N537="zákl. přenesená",J537,0)</f>
        <v>0</v>
      </c>
      <c r="BH537" s="226">
        <f>IF(N537="sníž. přenesená",J537,0)</f>
        <v>0</v>
      </c>
      <c r="BI537" s="226">
        <f>IF(N537="nulová",J537,0)</f>
        <v>0</v>
      </c>
      <c r="BJ537" s="19" t="s">
        <v>81</v>
      </c>
      <c r="BK537" s="226">
        <f>ROUND(I537*H537,2)</f>
        <v>0</v>
      </c>
      <c r="BL537" s="19" t="s">
        <v>267</v>
      </c>
      <c r="BM537" s="225" t="s">
        <v>784</v>
      </c>
    </row>
    <row r="538" s="14" customFormat="1">
      <c r="A538" s="14"/>
      <c r="B538" s="244"/>
      <c r="C538" s="245"/>
      <c r="D538" s="234" t="s">
        <v>173</v>
      </c>
      <c r="E538" s="246" t="s">
        <v>19</v>
      </c>
      <c r="F538" s="247" t="s">
        <v>767</v>
      </c>
      <c r="G538" s="245"/>
      <c r="H538" s="246" t="s">
        <v>19</v>
      </c>
      <c r="I538" s="248"/>
      <c r="J538" s="245"/>
      <c r="K538" s="245"/>
      <c r="L538" s="249"/>
      <c r="M538" s="250"/>
      <c r="N538" s="251"/>
      <c r="O538" s="251"/>
      <c r="P538" s="251"/>
      <c r="Q538" s="251"/>
      <c r="R538" s="251"/>
      <c r="S538" s="251"/>
      <c r="T538" s="252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3" t="s">
        <v>173</v>
      </c>
      <c r="AU538" s="253" t="s">
        <v>85</v>
      </c>
      <c r="AV538" s="14" t="s">
        <v>81</v>
      </c>
      <c r="AW538" s="14" t="s">
        <v>37</v>
      </c>
      <c r="AX538" s="14" t="s">
        <v>77</v>
      </c>
      <c r="AY538" s="253" t="s">
        <v>161</v>
      </c>
    </row>
    <row r="539" s="13" customFormat="1">
      <c r="A539" s="13"/>
      <c r="B539" s="232"/>
      <c r="C539" s="233"/>
      <c r="D539" s="234" t="s">
        <v>173</v>
      </c>
      <c r="E539" s="235" t="s">
        <v>19</v>
      </c>
      <c r="F539" s="236" t="s">
        <v>768</v>
      </c>
      <c r="G539" s="233"/>
      <c r="H539" s="237">
        <v>63.901000000000003</v>
      </c>
      <c r="I539" s="238"/>
      <c r="J539" s="233"/>
      <c r="K539" s="233"/>
      <c r="L539" s="239"/>
      <c r="M539" s="240"/>
      <c r="N539" s="241"/>
      <c r="O539" s="241"/>
      <c r="P539" s="241"/>
      <c r="Q539" s="241"/>
      <c r="R539" s="241"/>
      <c r="S539" s="241"/>
      <c r="T539" s="242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3" t="s">
        <v>173</v>
      </c>
      <c r="AU539" s="243" t="s">
        <v>85</v>
      </c>
      <c r="AV539" s="13" t="s">
        <v>85</v>
      </c>
      <c r="AW539" s="13" t="s">
        <v>37</v>
      </c>
      <c r="AX539" s="13" t="s">
        <v>77</v>
      </c>
      <c r="AY539" s="243" t="s">
        <v>161</v>
      </c>
    </row>
    <row r="540" s="14" customFormat="1">
      <c r="A540" s="14"/>
      <c r="B540" s="244"/>
      <c r="C540" s="245"/>
      <c r="D540" s="234" t="s">
        <v>173</v>
      </c>
      <c r="E540" s="246" t="s">
        <v>19</v>
      </c>
      <c r="F540" s="247" t="s">
        <v>769</v>
      </c>
      <c r="G540" s="245"/>
      <c r="H540" s="246" t="s">
        <v>19</v>
      </c>
      <c r="I540" s="248"/>
      <c r="J540" s="245"/>
      <c r="K540" s="245"/>
      <c r="L540" s="249"/>
      <c r="M540" s="250"/>
      <c r="N540" s="251"/>
      <c r="O540" s="251"/>
      <c r="P540" s="251"/>
      <c r="Q540" s="251"/>
      <c r="R540" s="251"/>
      <c r="S540" s="251"/>
      <c r="T540" s="252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3" t="s">
        <v>173</v>
      </c>
      <c r="AU540" s="253" t="s">
        <v>85</v>
      </c>
      <c r="AV540" s="14" t="s">
        <v>81</v>
      </c>
      <c r="AW540" s="14" t="s">
        <v>37</v>
      </c>
      <c r="AX540" s="14" t="s">
        <v>77</v>
      </c>
      <c r="AY540" s="253" t="s">
        <v>161</v>
      </c>
    </row>
    <row r="541" s="13" customFormat="1">
      <c r="A541" s="13"/>
      <c r="B541" s="232"/>
      <c r="C541" s="233"/>
      <c r="D541" s="234" t="s">
        <v>173</v>
      </c>
      <c r="E541" s="235" t="s">
        <v>19</v>
      </c>
      <c r="F541" s="236" t="s">
        <v>770</v>
      </c>
      <c r="G541" s="233"/>
      <c r="H541" s="237">
        <v>5.3559999999999999</v>
      </c>
      <c r="I541" s="238"/>
      <c r="J541" s="233"/>
      <c r="K541" s="233"/>
      <c r="L541" s="239"/>
      <c r="M541" s="240"/>
      <c r="N541" s="241"/>
      <c r="O541" s="241"/>
      <c r="P541" s="241"/>
      <c r="Q541" s="241"/>
      <c r="R541" s="241"/>
      <c r="S541" s="241"/>
      <c r="T541" s="242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3" t="s">
        <v>173</v>
      </c>
      <c r="AU541" s="243" t="s">
        <v>85</v>
      </c>
      <c r="AV541" s="13" t="s">
        <v>85</v>
      </c>
      <c r="AW541" s="13" t="s">
        <v>37</v>
      </c>
      <c r="AX541" s="13" t="s">
        <v>77</v>
      </c>
      <c r="AY541" s="243" t="s">
        <v>161</v>
      </c>
    </row>
    <row r="542" s="14" customFormat="1">
      <c r="A542" s="14"/>
      <c r="B542" s="244"/>
      <c r="C542" s="245"/>
      <c r="D542" s="234" t="s">
        <v>173</v>
      </c>
      <c r="E542" s="246" t="s">
        <v>19</v>
      </c>
      <c r="F542" s="247" t="s">
        <v>771</v>
      </c>
      <c r="G542" s="245"/>
      <c r="H542" s="246" t="s">
        <v>19</v>
      </c>
      <c r="I542" s="248"/>
      <c r="J542" s="245"/>
      <c r="K542" s="245"/>
      <c r="L542" s="249"/>
      <c r="M542" s="250"/>
      <c r="N542" s="251"/>
      <c r="O542" s="251"/>
      <c r="P542" s="251"/>
      <c r="Q542" s="251"/>
      <c r="R542" s="251"/>
      <c r="S542" s="251"/>
      <c r="T542" s="252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3" t="s">
        <v>173</v>
      </c>
      <c r="AU542" s="253" t="s">
        <v>85</v>
      </c>
      <c r="AV542" s="14" t="s">
        <v>81</v>
      </c>
      <c r="AW542" s="14" t="s">
        <v>37</v>
      </c>
      <c r="AX542" s="14" t="s">
        <v>77</v>
      </c>
      <c r="AY542" s="253" t="s">
        <v>161</v>
      </c>
    </row>
    <row r="543" s="13" customFormat="1">
      <c r="A543" s="13"/>
      <c r="B543" s="232"/>
      <c r="C543" s="233"/>
      <c r="D543" s="234" t="s">
        <v>173</v>
      </c>
      <c r="E543" s="235" t="s">
        <v>19</v>
      </c>
      <c r="F543" s="236" t="s">
        <v>772</v>
      </c>
      <c r="G543" s="233"/>
      <c r="H543" s="237">
        <v>7.9100000000000001</v>
      </c>
      <c r="I543" s="238"/>
      <c r="J543" s="233"/>
      <c r="K543" s="233"/>
      <c r="L543" s="239"/>
      <c r="M543" s="240"/>
      <c r="N543" s="241"/>
      <c r="O543" s="241"/>
      <c r="P543" s="241"/>
      <c r="Q543" s="241"/>
      <c r="R543" s="241"/>
      <c r="S543" s="241"/>
      <c r="T543" s="242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3" t="s">
        <v>173</v>
      </c>
      <c r="AU543" s="243" t="s">
        <v>85</v>
      </c>
      <c r="AV543" s="13" t="s">
        <v>85</v>
      </c>
      <c r="AW543" s="13" t="s">
        <v>37</v>
      </c>
      <c r="AX543" s="13" t="s">
        <v>77</v>
      </c>
      <c r="AY543" s="243" t="s">
        <v>161</v>
      </c>
    </row>
    <row r="544" s="13" customFormat="1">
      <c r="A544" s="13"/>
      <c r="B544" s="232"/>
      <c r="C544" s="233"/>
      <c r="D544" s="234" t="s">
        <v>173</v>
      </c>
      <c r="E544" s="235" t="s">
        <v>19</v>
      </c>
      <c r="F544" s="236" t="s">
        <v>773</v>
      </c>
      <c r="G544" s="233"/>
      <c r="H544" s="237">
        <v>1.458</v>
      </c>
      <c r="I544" s="238"/>
      <c r="J544" s="233"/>
      <c r="K544" s="233"/>
      <c r="L544" s="239"/>
      <c r="M544" s="240"/>
      <c r="N544" s="241"/>
      <c r="O544" s="241"/>
      <c r="P544" s="241"/>
      <c r="Q544" s="241"/>
      <c r="R544" s="241"/>
      <c r="S544" s="241"/>
      <c r="T544" s="242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3" t="s">
        <v>173</v>
      </c>
      <c r="AU544" s="243" t="s">
        <v>85</v>
      </c>
      <c r="AV544" s="13" t="s">
        <v>85</v>
      </c>
      <c r="AW544" s="13" t="s">
        <v>37</v>
      </c>
      <c r="AX544" s="13" t="s">
        <v>77</v>
      </c>
      <c r="AY544" s="243" t="s">
        <v>161</v>
      </c>
    </row>
    <row r="545" s="14" customFormat="1">
      <c r="A545" s="14"/>
      <c r="B545" s="244"/>
      <c r="C545" s="245"/>
      <c r="D545" s="234" t="s">
        <v>173</v>
      </c>
      <c r="E545" s="246" t="s">
        <v>19</v>
      </c>
      <c r="F545" s="247" t="s">
        <v>774</v>
      </c>
      <c r="G545" s="245"/>
      <c r="H545" s="246" t="s">
        <v>19</v>
      </c>
      <c r="I545" s="248"/>
      <c r="J545" s="245"/>
      <c r="K545" s="245"/>
      <c r="L545" s="249"/>
      <c r="M545" s="250"/>
      <c r="N545" s="251"/>
      <c r="O545" s="251"/>
      <c r="P545" s="251"/>
      <c r="Q545" s="251"/>
      <c r="R545" s="251"/>
      <c r="S545" s="251"/>
      <c r="T545" s="252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3" t="s">
        <v>173</v>
      </c>
      <c r="AU545" s="253" t="s">
        <v>85</v>
      </c>
      <c r="AV545" s="14" t="s">
        <v>81</v>
      </c>
      <c r="AW545" s="14" t="s">
        <v>37</v>
      </c>
      <c r="AX545" s="14" t="s">
        <v>77</v>
      </c>
      <c r="AY545" s="253" t="s">
        <v>161</v>
      </c>
    </row>
    <row r="546" s="13" customFormat="1">
      <c r="A546" s="13"/>
      <c r="B546" s="232"/>
      <c r="C546" s="233"/>
      <c r="D546" s="234" t="s">
        <v>173</v>
      </c>
      <c r="E546" s="235" t="s">
        <v>19</v>
      </c>
      <c r="F546" s="236" t="s">
        <v>772</v>
      </c>
      <c r="G546" s="233"/>
      <c r="H546" s="237">
        <v>7.9100000000000001</v>
      </c>
      <c r="I546" s="238"/>
      <c r="J546" s="233"/>
      <c r="K546" s="233"/>
      <c r="L546" s="239"/>
      <c r="M546" s="240"/>
      <c r="N546" s="241"/>
      <c r="O546" s="241"/>
      <c r="P546" s="241"/>
      <c r="Q546" s="241"/>
      <c r="R546" s="241"/>
      <c r="S546" s="241"/>
      <c r="T546" s="24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3" t="s">
        <v>173</v>
      </c>
      <c r="AU546" s="243" t="s">
        <v>85</v>
      </c>
      <c r="AV546" s="13" t="s">
        <v>85</v>
      </c>
      <c r="AW546" s="13" t="s">
        <v>37</v>
      </c>
      <c r="AX546" s="13" t="s">
        <v>77</v>
      </c>
      <c r="AY546" s="243" t="s">
        <v>161</v>
      </c>
    </row>
    <row r="547" s="13" customFormat="1">
      <c r="A547" s="13"/>
      <c r="B547" s="232"/>
      <c r="C547" s="233"/>
      <c r="D547" s="234" t="s">
        <v>173</v>
      </c>
      <c r="E547" s="235" t="s">
        <v>19</v>
      </c>
      <c r="F547" s="236" t="s">
        <v>775</v>
      </c>
      <c r="G547" s="233"/>
      <c r="H547" s="237">
        <v>3.7080000000000002</v>
      </c>
      <c r="I547" s="238"/>
      <c r="J547" s="233"/>
      <c r="K547" s="233"/>
      <c r="L547" s="239"/>
      <c r="M547" s="240"/>
      <c r="N547" s="241"/>
      <c r="O547" s="241"/>
      <c r="P547" s="241"/>
      <c r="Q547" s="241"/>
      <c r="R547" s="241"/>
      <c r="S547" s="241"/>
      <c r="T547" s="242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3" t="s">
        <v>173</v>
      </c>
      <c r="AU547" s="243" t="s">
        <v>85</v>
      </c>
      <c r="AV547" s="13" t="s">
        <v>85</v>
      </c>
      <c r="AW547" s="13" t="s">
        <v>37</v>
      </c>
      <c r="AX547" s="13" t="s">
        <v>77</v>
      </c>
      <c r="AY547" s="243" t="s">
        <v>161</v>
      </c>
    </row>
    <row r="548" s="14" customFormat="1">
      <c r="A548" s="14"/>
      <c r="B548" s="244"/>
      <c r="C548" s="245"/>
      <c r="D548" s="234" t="s">
        <v>173</v>
      </c>
      <c r="E548" s="246" t="s">
        <v>19</v>
      </c>
      <c r="F548" s="247" t="s">
        <v>776</v>
      </c>
      <c r="G548" s="245"/>
      <c r="H548" s="246" t="s">
        <v>19</v>
      </c>
      <c r="I548" s="248"/>
      <c r="J548" s="245"/>
      <c r="K548" s="245"/>
      <c r="L548" s="249"/>
      <c r="M548" s="250"/>
      <c r="N548" s="251"/>
      <c r="O548" s="251"/>
      <c r="P548" s="251"/>
      <c r="Q548" s="251"/>
      <c r="R548" s="251"/>
      <c r="S548" s="251"/>
      <c r="T548" s="252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3" t="s">
        <v>173</v>
      </c>
      <c r="AU548" s="253" t="s">
        <v>85</v>
      </c>
      <c r="AV548" s="14" t="s">
        <v>81</v>
      </c>
      <c r="AW548" s="14" t="s">
        <v>37</v>
      </c>
      <c r="AX548" s="14" t="s">
        <v>77</v>
      </c>
      <c r="AY548" s="253" t="s">
        <v>161</v>
      </c>
    </row>
    <row r="549" s="13" customFormat="1">
      <c r="A549" s="13"/>
      <c r="B549" s="232"/>
      <c r="C549" s="233"/>
      <c r="D549" s="234" t="s">
        <v>173</v>
      </c>
      <c r="E549" s="235" t="s">
        <v>19</v>
      </c>
      <c r="F549" s="236" t="s">
        <v>777</v>
      </c>
      <c r="G549" s="233"/>
      <c r="H549" s="237">
        <v>0.72899999999999998</v>
      </c>
      <c r="I549" s="238"/>
      <c r="J549" s="233"/>
      <c r="K549" s="233"/>
      <c r="L549" s="239"/>
      <c r="M549" s="240"/>
      <c r="N549" s="241"/>
      <c r="O549" s="241"/>
      <c r="P549" s="241"/>
      <c r="Q549" s="241"/>
      <c r="R549" s="241"/>
      <c r="S549" s="241"/>
      <c r="T549" s="24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3" t="s">
        <v>173</v>
      </c>
      <c r="AU549" s="243" t="s">
        <v>85</v>
      </c>
      <c r="AV549" s="13" t="s">
        <v>85</v>
      </c>
      <c r="AW549" s="13" t="s">
        <v>37</v>
      </c>
      <c r="AX549" s="13" t="s">
        <v>77</v>
      </c>
      <c r="AY549" s="243" t="s">
        <v>161</v>
      </c>
    </row>
    <row r="550" s="13" customFormat="1">
      <c r="A550" s="13"/>
      <c r="B550" s="232"/>
      <c r="C550" s="233"/>
      <c r="D550" s="234" t="s">
        <v>173</v>
      </c>
      <c r="E550" s="235" t="s">
        <v>19</v>
      </c>
      <c r="F550" s="236" t="s">
        <v>778</v>
      </c>
      <c r="G550" s="233"/>
      <c r="H550" s="237">
        <v>3.9550000000000001</v>
      </c>
      <c r="I550" s="238"/>
      <c r="J550" s="233"/>
      <c r="K550" s="233"/>
      <c r="L550" s="239"/>
      <c r="M550" s="240"/>
      <c r="N550" s="241"/>
      <c r="O550" s="241"/>
      <c r="P550" s="241"/>
      <c r="Q550" s="241"/>
      <c r="R550" s="241"/>
      <c r="S550" s="241"/>
      <c r="T550" s="242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3" t="s">
        <v>173</v>
      </c>
      <c r="AU550" s="243" t="s">
        <v>85</v>
      </c>
      <c r="AV550" s="13" t="s">
        <v>85</v>
      </c>
      <c r="AW550" s="13" t="s">
        <v>37</v>
      </c>
      <c r="AX550" s="13" t="s">
        <v>77</v>
      </c>
      <c r="AY550" s="243" t="s">
        <v>161</v>
      </c>
    </row>
    <row r="551" s="14" customFormat="1">
      <c r="A551" s="14"/>
      <c r="B551" s="244"/>
      <c r="C551" s="245"/>
      <c r="D551" s="234" t="s">
        <v>173</v>
      </c>
      <c r="E551" s="246" t="s">
        <v>19</v>
      </c>
      <c r="F551" s="247" t="s">
        <v>779</v>
      </c>
      <c r="G551" s="245"/>
      <c r="H551" s="246" t="s">
        <v>19</v>
      </c>
      <c r="I551" s="248"/>
      <c r="J551" s="245"/>
      <c r="K551" s="245"/>
      <c r="L551" s="249"/>
      <c r="M551" s="250"/>
      <c r="N551" s="251"/>
      <c r="O551" s="251"/>
      <c r="P551" s="251"/>
      <c r="Q551" s="251"/>
      <c r="R551" s="251"/>
      <c r="S551" s="251"/>
      <c r="T551" s="252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3" t="s">
        <v>173</v>
      </c>
      <c r="AU551" s="253" t="s">
        <v>85</v>
      </c>
      <c r="AV551" s="14" t="s">
        <v>81</v>
      </c>
      <c r="AW551" s="14" t="s">
        <v>37</v>
      </c>
      <c r="AX551" s="14" t="s">
        <v>77</v>
      </c>
      <c r="AY551" s="253" t="s">
        <v>161</v>
      </c>
    </row>
    <row r="552" s="13" customFormat="1">
      <c r="A552" s="13"/>
      <c r="B552" s="232"/>
      <c r="C552" s="233"/>
      <c r="D552" s="234" t="s">
        <v>173</v>
      </c>
      <c r="E552" s="235" t="s">
        <v>19</v>
      </c>
      <c r="F552" s="236" t="s">
        <v>780</v>
      </c>
      <c r="G552" s="233"/>
      <c r="H552" s="237">
        <v>2.9249999999999998</v>
      </c>
      <c r="I552" s="238"/>
      <c r="J552" s="233"/>
      <c r="K552" s="233"/>
      <c r="L552" s="239"/>
      <c r="M552" s="240"/>
      <c r="N552" s="241"/>
      <c r="O552" s="241"/>
      <c r="P552" s="241"/>
      <c r="Q552" s="241"/>
      <c r="R552" s="241"/>
      <c r="S552" s="241"/>
      <c r="T552" s="242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3" t="s">
        <v>173</v>
      </c>
      <c r="AU552" s="243" t="s">
        <v>85</v>
      </c>
      <c r="AV552" s="13" t="s">
        <v>85</v>
      </c>
      <c r="AW552" s="13" t="s">
        <v>37</v>
      </c>
      <c r="AX552" s="13" t="s">
        <v>77</v>
      </c>
      <c r="AY552" s="243" t="s">
        <v>161</v>
      </c>
    </row>
    <row r="553" s="15" customFormat="1">
      <c r="A553" s="15"/>
      <c r="B553" s="265"/>
      <c r="C553" s="266"/>
      <c r="D553" s="234" t="s">
        <v>173</v>
      </c>
      <c r="E553" s="267" t="s">
        <v>19</v>
      </c>
      <c r="F553" s="268" t="s">
        <v>210</v>
      </c>
      <c r="G553" s="266"/>
      <c r="H553" s="269">
        <v>97.852000000000004</v>
      </c>
      <c r="I553" s="270"/>
      <c r="J553" s="266"/>
      <c r="K553" s="266"/>
      <c r="L553" s="271"/>
      <c r="M553" s="272"/>
      <c r="N553" s="273"/>
      <c r="O553" s="273"/>
      <c r="P553" s="273"/>
      <c r="Q553" s="273"/>
      <c r="R553" s="273"/>
      <c r="S553" s="273"/>
      <c r="T553" s="274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75" t="s">
        <v>173</v>
      </c>
      <c r="AU553" s="275" t="s">
        <v>85</v>
      </c>
      <c r="AV553" s="15" t="s">
        <v>169</v>
      </c>
      <c r="AW553" s="15" t="s">
        <v>37</v>
      </c>
      <c r="AX553" s="15" t="s">
        <v>81</v>
      </c>
      <c r="AY553" s="275" t="s">
        <v>161</v>
      </c>
    </row>
    <row r="554" s="2" customFormat="1" ht="24.15" customHeight="1">
      <c r="A554" s="40"/>
      <c r="B554" s="41"/>
      <c r="C554" s="214" t="s">
        <v>785</v>
      </c>
      <c r="D554" s="214" t="s">
        <v>164</v>
      </c>
      <c r="E554" s="215" t="s">
        <v>786</v>
      </c>
      <c r="F554" s="216" t="s">
        <v>787</v>
      </c>
      <c r="G554" s="217" t="s">
        <v>529</v>
      </c>
      <c r="H554" s="287"/>
      <c r="I554" s="219"/>
      <c r="J554" s="220">
        <f>ROUND(I554*H554,2)</f>
        <v>0</v>
      </c>
      <c r="K554" s="216" t="s">
        <v>168</v>
      </c>
      <c r="L554" s="46"/>
      <c r="M554" s="221" t="s">
        <v>19</v>
      </c>
      <c r="N554" s="222" t="s">
        <v>48</v>
      </c>
      <c r="O554" s="86"/>
      <c r="P554" s="223">
        <f>O554*H554</f>
        <v>0</v>
      </c>
      <c r="Q554" s="223">
        <v>0</v>
      </c>
      <c r="R554" s="223">
        <f>Q554*H554</f>
        <v>0</v>
      </c>
      <c r="S554" s="223">
        <v>0</v>
      </c>
      <c r="T554" s="224">
        <f>S554*H554</f>
        <v>0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25" t="s">
        <v>267</v>
      </c>
      <c r="AT554" s="225" t="s">
        <v>164</v>
      </c>
      <c r="AU554" s="225" t="s">
        <v>85</v>
      </c>
      <c r="AY554" s="19" t="s">
        <v>161</v>
      </c>
      <c r="BE554" s="226">
        <f>IF(N554="základní",J554,0)</f>
        <v>0</v>
      </c>
      <c r="BF554" s="226">
        <f>IF(N554="snížená",J554,0)</f>
        <v>0</v>
      </c>
      <c r="BG554" s="226">
        <f>IF(N554="zákl. přenesená",J554,0)</f>
        <v>0</v>
      </c>
      <c r="BH554" s="226">
        <f>IF(N554="sníž. přenesená",J554,0)</f>
        <v>0</v>
      </c>
      <c r="BI554" s="226">
        <f>IF(N554="nulová",J554,0)</f>
        <v>0</v>
      </c>
      <c r="BJ554" s="19" t="s">
        <v>81</v>
      </c>
      <c r="BK554" s="226">
        <f>ROUND(I554*H554,2)</f>
        <v>0</v>
      </c>
      <c r="BL554" s="19" t="s">
        <v>267</v>
      </c>
      <c r="BM554" s="225" t="s">
        <v>788</v>
      </c>
    </row>
    <row r="555" s="2" customFormat="1">
      <c r="A555" s="40"/>
      <c r="B555" s="41"/>
      <c r="C555" s="42"/>
      <c r="D555" s="227" t="s">
        <v>171</v>
      </c>
      <c r="E555" s="42"/>
      <c r="F555" s="228" t="s">
        <v>789</v>
      </c>
      <c r="G555" s="42"/>
      <c r="H555" s="42"/>
      <c r="I555" s="229"/>
      <c r="J555" s="42"/>
      <c r="K555" s="42"/>
      <c r="L555" s="46"/>
      <c r="M555" s="230"/>
      <c r="N555" s="231"/>
      <c r="O555" s="86"/>
      <c r="P555" s="86"/>
      <c r="Q555" s="86"/>
      <c r="R555" s="86"/>
      <c r="S555" s="86"/>
      <c r="T555" s="87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T555" s="19" t="s">
        <v>171</v>
      </c>
      <c r="AU555" s="19" t="s">
        <v>85</v>
      </c>
    </row>
    <row r="556" s="12" customFormat="1" ht="22.8" customHeight="1">
      <c r="A556" s="12"/>
      <c r="B556" s="198"/>
      <c r="C556" s="199"/>
      <c r="D556" s="200" t="s">
        <v>76</v>
      </c>
      <c r="E556" s="212" t="s">
        <v>790</v>
      </c>
      <c r="F556" s="212" t="s">
        <v>791</v>
      </c>
      <c r="G556" s="199"/>
      <c r="H556" s="199"/>
      <c r="I556" s="202"/>
      <c r="J556" s="213">
        <f>BK556</f>
        <v>0</v>
      </c>
      <c r="K556" s="199"/>
      <c r="L556" s="204"/>
      <c r="M556" s="205"/>
      <c r="N556" s="206"/>
      <c r="O556" s="206"/>
      <c r="P556" s="207">
        <f>SUM(P557:P815)</f>
        <v>0</v>
      </c>
      <c r="Q556" s="206"/>
      <c r="R556" s="207">
        <f>SUM(R557:R815)</f>
        <v>10.516219948500002</v>
      </c>
      <c r="S556" s="206"/>
      <c r="T556" s="208">
        <f>SUM(T557:T815)</f>
        <v>17.753098000000005</v>
      </c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R556" s="209" t="s">
        <v>85</v>
      </c>
      <c r="AT556" s="210" t="s">
        <v>76</v>
      </c>
      <c r="AU556" s="210" t="s">
        <v>81</v>
      </c>
      <c r="AY556" s="209" t="s">
        <v>161</v>
      </c>
      <c r="BK556" s="211">
        <f>SUM(BK557:BK815)</f>
        <v>0</v>
      </c>
    </row>
    <row r="557" s="2" customFormat="1" ht="21.75" customHeight="1">
      <c r="A557" s="40"/>
      <c r="B557" s="41"/>
      <c r="C557" s="214" t="s">
        <v>792</v>
      </c>
      <c r="D557" s="214" t="s">
        <v>164</v>
      </c>
      <c r="E557" s="215" t="s">
        <v>793</v>
      </c>
      <c r="F557" s="216" t="s">
        <v>794</v>
      </c>
      <c r="G557" s="217" t="s">
        <v>167</v>
      </c>
      <c r="H557" s="218">
        <v>444.92399999999998</v>
      </c>
      <c r="I557" s="219"/>
      <c r="J557" s="220">
        <f>ROUND(I557*H557,2)</f>
        <v>0</v>
      </c>
      <c r="K557" s="216" t="s">
        <v>168</v>
      </c>
      <c r="L557" s="46"/>
      <c r="M557" s="221" t="s">
        <v>19</v>
      </c>
      <c r="N557" s="222" t="s">
        <v>48</v>
      </c>
      <c r="O557" s="86"/>
      <c r="P557" s="223">
        <f>O557*H557</f>
        <v>0</v>
      </c>
      <c r="Q557" s="223">
        <v>0</v>
      </c>
      <c r="R557" s="223">
        <f>Q557*H557</f>
        <v>0</v>
      </c>
      <c r="S557" s="223">
        <v>0</v>
      </c>
      <c r="T557" s="224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25" t="s">
        <v>267</v>
      </c>
      <c r="AT557" s="225" t="s">
        <v>164</v>
      </c>
      <c r="AU557" s="225" t="s">
        <v>85</v>
      </c>
      <c r="AY557" s="19" t="s">
        <v>161</v>
      </c>
      <c r="BE557" s="226">
        <f>IF(N557="základní",J557,0)</f>
        <v>0</v>
      </c>
      <c r="BF557" s="226">
        <f>IF(N557="snížená",J557,0)</f>
        <v>0</v>
      </c>
      <c r="BG557" s="226">
        <f>IF(N557="zákl. přenesená",J557,0)</f>
        <v>0</v>
      </c>
      <c r="BH557" s="226">
        <f>IF(N557="sníž. přenesená",J557,0)</f>
        <v>0</v>
      </c>
      <c r="BI557" s="226">
        <f>IF(N557="nulová",J557,0)</f>
        <v>0</v>
      </c>
      <c r="BJ557" s="19" t="s">
        <v>81</v>
      </c>
      <c r="BK557" s="226">
        <f>ROUND(I557*H557,2)</f>
        <v>0</v>
      </c>
      <c r="BL557" s="19" t="s">
        <v>267</v>
      </c>
      <c r="BM557" s="225" t="s">
        <v>795</v>
      </c>
    </row>
    <row r="558" s="2" customFormat="1">
      <c r="A558" s="40"/>
      <c r="B558" s="41"/>
      <c r="C558" s="42"/>
      <c r="D558" s="227" t="s">
        <v>171</v>
      </c>
      <c r="E558" s="42"/>
      <c r="F558" s="228" t="s">
        <v>796</v>
      </c>
      <c r="G558" s="42"/>
      <c r="H558" s="42"/>
      <c r="I558" s="229"/>
      <c r="J558" s="42"/>
      <c r="K558" s="42"/>
      <c r="L558" s="46"/>
      <c r="M558" s="230"/>
      <c r="N558" s="231"/>
      <c r="O558" s="86"/>
      <c r="P558" s="86"/>
      <c r="Q558" s="86"/>
      <c r="R558" s="86"/>
      <c r="S558" s="86"/>
      <c r="T558" s="87"/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T558" s="19" t="s">
        <v>171</v>
      </c>
      <c r="AU558" s="19" t="s">
        <v>85</v>
      </c>
    </row>
    <row r="559" s="14" customFormat="1">
      <c r="A559" s="14"/>
      <c r="B559" s="244"/>
      <c r="C559" s="245"/>
      <c r="D559" s="234" t="s">
        <v>173</v>
      </c>
      <c r="E559" s="246" t="s">
        <v>19</v>
      </c>
      <c r="F559" s="247" t="s">
        <v>797</v>
      </c>
      <c r="G559" s="245"/>
      <c r="H559" s="246" t="s">
        <v>19</v>
      </c>
      <c r="I559" s="248"/>
      <c r="J559" s="245"/>
      <c r="K559" s="245"/>
      <c r="L559" s="249"/>
      <c r="M559" s="250"/>
      <c r="N559" s="251"/>
      <c r="O559" s="251"/>
      <c r="P559" s="251"/>
      <c r="Q559" s="251"/>
      <c r="R559" s="251"/>
      <c r="S559" s="251"/>
      <c r="T559" s="252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3" t="s">
        <v>173</v>
      </c>
      <c r="AU559" s="253" t="s">
        <v>85</v>
      </c>
      <c r="AV559" s="14" t="s">
        <v>81</v>
      </c>
      <c r="AW559" s="14" t="s">
        <v>37</v>
      </c>
      <c r="AX559" s="14" t="s">
        <v>77</v>
      </c>
      <c r="AY559" s="253" t="s">
        <v>161</v>
      </c>
    </row>
    <row r="560" s="13" customFormat="1">
      <c r="A560" s="13"/>
      <c r="B560" s="232"/>
      <c r="C560" s="233"/>
      <c r="D560" s="234" t="s">
        <v>173</v>
      </c>
      <c r="E560" s="235" t="s">
        <v>19</v>
      </c>
      <c r="F560" s="236" t="s">
        <v>798</v>
      </c>
      <c r="G560" s="233"/>
      <c r="H560" s="237">
        <v>11.699999999999999</v>
      </c>
      <c r="I560" s="238"/>
      <c r="J560" s="233"/>
      <c r="K560" s="233"/>
      <c r="L560" s="239"/>
      <c r="M560" s="240"/>
      <c r="N560" s="241"/>
      <c r="O560" s="241"/>
      <c r="P560" s="241"/>
      <c r="Q560" s="241"/>
      <c r="R560" s="241"/>
      <c r="S560" s="241"/>
      <c r="T560" s="242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3" t="s">
        <v>173</v>
      </c>
      <c r="AU560" s="243" t="s">
        <v>85</v>
      </c>
      <c r="AV560" s="13" t="s">
        <v>85</v>
      </c>
      <c r="AW560" s="13" t="s">
        <v>37</v>
      </c>
      <c r="AX560" s="13" t="s">
        <v>77</v>
      </c>
      <c r="AY560" s="243" t="s">
        <v>161</v>
      </c>
    </row>
    <row r="561" s="14" customFormat="1">
      <c r="A561" s="14"/>
      <c r="B561" s="244"/>
      <c r="C561" s="245"/>
      <c r="D561" s="234" t="s">
        <v>173</v>
      </c>
      <c r="E561" s="246" t="s">
        <v>19</v>
      </c>
      <c r="F561" s="247" t="s">
        <v>799</v>
      </c>
      <c r="G561" s="245"/>
      <c r="H561" s="246" t="s">
        <v>19</v>
      </c>
      <c r="I561" s="248"/>
      <c r="J561" s="245"/>
      <c r="K561" s="245"/>
      <c r="L561" s="249"/>
      <c r="M561" s="250"/>
      <c r="N561" s="251"/>
      <c r="O561" s="251"/>
      <c r="P561" s="251"/>
      <c r="Q561" s="251"/>
      <c r="R561" s="251"/>
      <c r="S561" s="251"/>
      <c r="T561" s="252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3" t="s">
        <v>173</v>
      </c>
      <c r="AU561" s="253" t="s">
        <v>85</v>
      </c>
      <c r="AV561" s="14" t="s">
        <v>81</v>
      </c>
      <c r="AW561" s="14" t="s">
        <v>37</v>
      </c>
      <c r="AX561" s="14" t="s">
        <v>77</v>
      </c>
      <c r="AY561" s="253" t="s">
        <v>161</v>
      </c>
    </row>
    <row r="562" s="13" customFormat="1">
      <c r="A562" s="13"/>
      <c r="B562" s="232"/>
      <c r="C562" s="233"/>
      <c r="D562" s="234" t="s">
        <v>173</v>
      </c>
      <c r="E562" s="235" t="s">
        <v>19</v>
      </c>
      <c r="F562" s="236" t="s">
        <v>798</v>
      </c>
      <c r="G562" s="233"/>
      <c r="H562" s="237">
        <v>11.699999999999999</v>
      </c>
      <c r="I562" s="238"/>
      <c r="J562" s="233"/>
      <c r="K562" s="233"/>
      <c r="L562" s="239"/>
      <c r="M562" s="240"/>
      <c r="N562" s="241"/>
      <c r="O562" s="241"/>
      <c r="P562" s="241"/>
      <c r="Q562" s="241"/>
      <c r="R562" s="241"/>
      <c r="S562" s="241"/>
      <c r="T562" s="242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3" t="s">
        <v>173</v>
      </c>
      <c r="AU562" s="243" t="s">
        <v>85</v>
      </c>
      <c r="AV562" s="13" t="s">
        <v>85</v>
      </c>
      <c r="AW562" s="13" t="s">
        <v>37</v>
      </c>
      <c r="AX562" s="13" t="s">
        <v>77</v>
      </c>
      <c r="AY562" s="243" t="s">
        <v>161</v>
      </c>
    </row>
    <row r="563" s="14" customFormat="1">
      <c r="A563" s="14"/>
      <c r="B563" s="244"/>
      <c r="C563" s="245"/>
      <c r="D563" s="234" t="s">
        <v>173</v>
      </c>
      <c r="E563" s="246" t="s">
        <v>19</v>
      </c>
      <c r="F563" s="247" t="s">
        <v>800</v>
      </c>
      <c r="G563" s="245"/>
      <c r="H563" s="246" t="s">
        <v>19</v>
      </c>
      <c r="I563" s="248"/>
      <c r="J563" s="245"/>
      <c r="K563" s="245"/>
      <c r="L563" s="249"/>
      <c r="M563" s="250"/>
      <c r="N563" s="251"/>
      <c r="O563" s="251"/>
      <c r="P563" s="251"/>
      <c r="Q563" s="251"/>
      <c r="R563" s="251"/>
      <c r="S563" s="251"/>
      <c r="T563" s="252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3" t="s">
        <v>173</v>
      </c>
      <c r="AU563" s="253" t="s">
        <v>85</v>
      </c>
      <c r="AV563" s="14" t="s">
        <v>81</v>
      </c>
      <c r="AW563" s="14" t="s">
        <v>37</v>
      </c>
      <c r="AX563" s="14" t="s">
        <v>77</v>
      </c>
      <c r="AY563" s="253" t="s">
        <v>161</v>
      </c>
    </row>
    <row r="564" s="13" customFormat="1">
      <c r="A564" s="13"/>
      <c r="B564" s="232"/>
      <c r="C564" s="233"/>
      <c r="D564" s="234" t="s">
        <v>173</v>
      </c>
      <c r="E564" s="235" t="s">
        <v>19</v>
      </c>
      <c r="F564" s="236" t="s">
        <v>801</v>
      </c>
      <c r="G564" s="233"/>
      <c r="H564" s="237">
        <v>12.765000000000001</v>
      </c>
      <c r="I564" s="238"/>
      <c r="J564" s="233"/>
      <c r="K564" s="233"/>
      <c r="L564" s="239"/>
      <c r="M564" s="240"/>
      <c r="N564" s="241"/>
      <c r="O564" s="241"/>
      <c r="P564" s="241"/>
      <c r="Q564" s="241"/>
      <c r="R564" s="241"/>
      <c r="S564" s="241"/>
      <c r="T564" s="242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3" t="s">
        <v>173</v>
      </c>
      <c r="AU564" s="243" t="s">
        <v>85</v>
      </c>
      <c r="AV564" s="13" t="s">
        <v>85</v>
      </c>
      <c r="AW564" s="13" t="s">
        <v>37</v>
      </c>
      <c r="AX564" s="13" t="s">
        <v>77</v>
      </c>
      <c r="AY564" s="243" t="s">
        <v>161</v>
      </c>
    </row>
    <row r="565" s="13" customFormat="1">
      <c r="A565" s="13"/>
      <c r="B565" s="232"/>
      <c r="C565" s="233"/>
      <c r="D565" s="234" t="s">
        <v>173</v>
      </c>
      <c r="E565" s="235" t="s">
        <v>19</v>
      </c>
      <c r="F565" s="236" t="s">
        <v>802</v>
      </c>
      <c r="G565" s="233"/>
      <c r="H565" s="237">
        <v>0.59999999999999998</v>
      </c>
      <c r="I565" s="238"/>
      <c r="J565" s="233"/>
      <c r="K565" s="233"/>
      <c r="L565" s="239"/>
      <c r="M565" s="240"/>
      <c r="N565" s="241"/>
      <c r="O565" s="241"/>
      <c r="P565" s="241"/>
      <c r="Q565" s="241"/>
      <c r="R565" s="241"/>
      <c r="S565" s="241"/>
      <c r="T565" s="242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3" t="s">
        <v>173</v>
      </c>
      <c r="AU565" s="243" t="s">
        <v>85</v>
      </c>
      <c r="AV565" s="13" t="s">
        <v>85</v>
      </c>
      <c r="AW565" s="13" t="s">
        <v>37</v>
      </c>
      <c r="AX565" s="13" t="s">
        <v>77</v>
      </c>
      <c r="AY565" s="243" t="s">
        <v>161</v>
      </c>
    </row>
    <row r="566" s="16" customFormat="1">
      <c r="A566" s="16"/>
      <c r="B566" s="276"/>
      <c r="C566" s="277"/>
      <c r="D566" s="234" t="s">
        <v>173</v>
      </c>
      <c r="E566" s="278" t="s">
        <v>19</v>
      </c>
      <c r="F566" s="279" t="s">
        <v>353</v>
      </c>
      <c r="G566" s="277"/>
      <c r="H566" s="280">
        <v>36.765000000000001</v>
      </c>
      <c r="I566" s="281"/>
      <c r="J566" s="277"/>
      <c r="K566" s="277"/>
      <c r="L566" s="282"/>
      <c r="M566" s="283"/>
      <c r="N566" s="284"/>
      <c r="O566" s="284"/>
      <c r="P566" s="284"/>
      <c r="Q566" s="284"/>
      <c r="R566" s="284"/>
      <c r="S566" s="284"/>
      <c r="T566" s="285"/>
      <c r="U566" s="16"/>
      <c r="V566" s="16"/>
      <c r="W566" s="16"/>
      <c r="X566" s="16"/>
      <c r="Y566" s="16"/>
      <c r="Z566" s="16"/>
      <c r="AA566" s="16"/>
      <c r="AB566" s="16"/>
      <c r="AC566" s="16"/>
      <c r="AD566" s="16"/>
      <c r="AE566" s="16"/>
      <c r="AT566" s="286" t="s">
        <v>173</v>
      </c>
      <c r="AU566" s="286" t="s">
        <v>85</v>
      </c>
      <c r="AV566" s="16" t="s">
        <v>162</v>
      </c>
      <c r="AW566" s="16" t="s">
        <v>37</v>
      </c>
      <c r="AX566" s="16" t="s">
        <v>77</v>
      </c>
      <c r="AY566" s="286" t="s">
        <v>161</v>
      </c>
    </row>
    <row r="567" s="14" customFormat="1">
      <c r="A567" s="14"/>
      <c r="B567" s="244"/>
      <c r="C567" s="245"/>
      <c r="D567" s="234" t="s">
        <v>173</v>
      </c>
      <c r="E567" s="246" t="s">
        <v>19</v>
      </c>
      <c r="F567" s="247" t="s">
        <v>803</v>
      </c>
      <c r="G567" s="245"/>
      <c r="H567" s="246" t="s">
        <v>19</v>
      </c>
      <c r="I567" s="248"/>
      <c r="J567" s="245"/>
      <c r="K567" s="245"/>
      <c r="L567" s="249"/>
      <c r="M567" s="250"/>
      <c r="N567" s="251"/>
      <c r="O567" s="251"/>
      <c r="P567" s="251"/>
      <c r="Q567" s="251"/>
      <c r="R567" s="251"/>
      <c r="S567" s="251"/>
      <c r="T567" s="252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3" t="s">
        <v>173</v>
      </c>
      <c r="AU567" s="253" t="s">
        <v>85</v>
      </c>
      <c r="AV567" s="14" t="s">
        <v>81</v>
      </c>
      <c r="AW567" s="14" t="s">
        <v>37</v>
      </c>
      <c r="AX567" s="14" t="s">
        <v>77</v>
      </c>
      <c r="AY567" s="253" t="s">
        <v>161</v>
      </c>
    </row>
    <row r="568" s="13" customFormat="1">
      <c r="A568" s="13"/>
      <c r="B568" s="232"/>
      <c r="C568" s="233"/>
      <c r="D568" s="234" t="s">
        <v>173</v>
      </c>
      <c r="E568" s="235" t="s">
        <v>19</v>
      </c>
      <c r="F568" s="236" t="s">
        <v>804</v>
      </c>
      <c r="G568" s="233"/>
      <c r="H568" s="237">
        <v>522.44399999999996</v>
      </c>
      <c r="I568" s="238"/>
      <c r="J568" s="233"/>
      <c r="K568" s="233"/>
      <c r="L568" s="239"/>
      <c r="M568" s="240"/>
      <c r="N568" s="241"/>
      <c r="O568" s="241"/>
      <c r="P568" s="241"/>
      <c r="Q568" s="241"/>
      <c r="R568" s="241"/>
      <c r="S568" s="241"/>
      <c r="T568" s="24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3" t="s">
        <v>173</v>
      </c>
      <c r="AU568" s="243" t="s">
        <v>85</v>
      </c>
      <c r="AV568" s="13" t="s">
        <v>85</v>
      </c>
      <c r="AW568" s="13" t="s">
        <v>37</v>
      </c>
      <c r="AX568" s="13" t="s">
        <v>77</v>
      </c>
      <c r="AY568" s="243" t="s">
        <v>161</v>
      </c>
    </row>
    <row r="569" s="13" customFormat="1">
      <c r="A569" s="13"/>
      <c r="B569" s="232"/>
      <c r="C569" s="233"/>
      <c r="D569" s="234" t="s">
        <v>173</v>
      </c>
      <c r="E569" s="235" t="s">
        <v>19</v>
      </c>
      <c r="F569" s="236" t="s">
        <v>805</v>
      </c>
      <c r="G569" s="233"/>
      <c r="H569" s="237">
        <v>32.753999999999998</v>
      </c>
      <c r="I569" s="238"/>
      <c r="J569" s="233"/>
      <c r="K569" s="233"/>
      <c r="L569" s="239"/>
      <c r="M569" s="240"/>
      <c r="N569" s="241"/>
      <c r="O569" s="241"/>
      <c r="P569" s="241"/>
      <c r="Q569" s="241"/>
      <c r="R569" s="241"/>
      <c r="S569" s="241"/>
      <c r="T569" s="242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3" t="s">
        <v>173</v>
      </c>
      <c r="AU569" s="243" t="s">
        <v>85</v>
      </c>
      <c r="AV569" s="13" t="s">
        <v>85</v>
      </c>
      <c r="AW569" s="13" t="s">
        <v>37</v>
      </c>
      <c r="AX569" s="13" t="s">
        <v>77</v>
      </c>
      <c r="AY569" s="243" t="s">
        <v>161</v>
      </c>
    </row>
    <row r="570" s="16" customFormat="1">
      <c r="A570" s="16"/>
      <c r="B570" s="276"/>
      <c r="C570" s="277"/>
      <c r="D570" s="234" t="s">
        <v>173</v>
      </c>
      <c r="E570" s="278" t="s">
        <v>19</v>
      </c>
      <c r="F570" s="279" t="s">
        <v>353</v>
      </c>
      <c r="G570" s="277"/>
      <c r="H570" s="280">
        <v>555.19799999999998</v>
      </c>
      <c r="I570" s="281"/>
      <c r="J570" s="277"/>
      <c r="K570" s="277"/>
      <c r="L570" s="282"/>
      <c r="M570" s="283"/>
      <c r="N570" s="284"/>
      <c r="O570" s="284"/>
      <c r="P570" s="284"/>
      <c r="Q570" s="284"/>
      <c r="R570" s="284"/>
      <c r="S570" s="284"/>
      <c r="T570" s="285"/>
      <c r="U570" s="16"/>
      <c r="V570" s="16"/>
      <c r="W570" s="16"/>
      <c r="X570" s="16"/>
      <c r="Y570" s="16"/>
      <c r="Z570" s="16"/>
      <c r="AA570" s="16"/>
      <c r="AB570" s="16"/>
      <c r="AC570" s="16"/>
      <c r="AD570" s="16"/>
      <c r="AE570" s="16"/>
      <c r="AT570" s="286" t="s">
        <v>173</v>
      </c>
      <c r="AU570" s="286" t="s">
        <v>85</v>
      </c>
      <c r="AV570" s="16" t="s">
        <v>162</v>
      </c>
      <c r="AW570" s="16" t="s">
        <v>37</v>
      </c>
      <c r="AX570" s="16" t="s">
        <v>77</v>
      </c>
      <c r="AY570" s="286" t="s">
        <v>161</v>
      </c>
    </row>
    <row r="571" s="14" customFormat="1">
      <c r="A571" s="14"/>
      <c r="B571" s="244"/>
      <c r="C571" s="245"/>
      <c r="D571" s="234" t="s">
        <v>173</v>
      </c>
      <c r="E571" s="246" t="s">
        <v>19</v>
      </c>
      <c r="F571" s="247" t="s">
        <v>806</v>
      </c>
      <c r="G571" s="245"/>
      <c r="H571" s="246" t="s">
        <v>19</v>
      </c>
      <c r="I571" s="248"/>
      <c r="J571" s="245"/>
      <c r="K571" s="245"/>
      <c r="L571" s="249"/>
      <c r="M571" s="250"/>
      <c r="N571" s="251"/>
      <c r="O571" s="251"/>
      <c r="P571" s="251"/>
      <c r="Q571" s="251"/>
      <c r="R571" s="251"/>
      <c r="S571" s="251"/>
      <c r="T571" s="252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3" t="s">
        <v>173</v>
      </c>
      <c r="AU571" s="253" t="s">
        <v>85</v>
      </c>
      <c r="AV571" s="14" t="s">
        <v>81</v>
      </c>
      <c r="AW571" s="14" t="s">
        <v>37</v>
      </c>
      <c r="AX571" s="14" t="s">
        <v>77</v>
      </c>
      <c r="AY571" s="253" t="s">
        <v>161</v>
      </c>
    </row>
    <row r="572" s="13" customFormat="1">
      <c r="A572" s="13"/>
      <c r="B572" s="232"/>
      <c r="C572" s="233"/>
      <c r="D572" s="234" t="s">
        <v>173</v>
      </c>
      <c r="E572" s="235" t="s">
        <v>19</v>
      </c>
      <c r="F572" s="236" t="s">
        <v>807</v>
      </c>
      <c r="G572" s="233"/>
      <c r="H572" s="237">
        <v>-36.765000000000001</v>
      </c>
      <c r="I572" s="238"/>
      <c r="J572" s="233"/>
      <c r="K572" s="233"/>
      <c r="L572" s="239"/>
      <c r="M572" s="240"/>
      <c r="N572" s="241"/>
      <c r="O572" s="241"/>
      <c r="P572" s="241"/>
      <c r="Q572" s="241"/>
      <c r="R572" s="241"/>
      <c r="S572" s="241"/>
      <c r="T572" s="242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3" t="s">
        <v>173</v>
      </c>
      <c r="AU572" s="243" t="s">
        <v>85</v>
      </c>
      <c r="AV572" s="13" t="s">
        <v>85</v>
      </c>
      <c r="AW572" s="13" t="s">
        <v>37</v>
      </c>
      <c r="AX572" s="13" t="s">
        <v>77</v>
      </c>
      <c r="AY572" s="243" t="s">
        <v>161</v>
      </c>
    </row>
    <row r="573" s="14" customFormat="1">
      <c r="A573" s="14"/>
      <c r="B573" s="244"/>
      <c r="C573" s="245"/>
      <c r="D573" s="234" t="s">
        <v>173</v>
      </c>
      <c r="E573" s="246" t="s">
        <v>19</v>
      </c>
      <c r="F573" s="247" t="s">
        <v>808</v>
      </c>
      <c r="G573" s="245"/>
      <c r="H573" s="246" t="s">
        <v>19</v>
      </c>
      <c r="I573" s="248"/>
      <c r="J573" s="245"/>
      <c r="K573" s="245"/>
      <c r="L573" s="249"/>
      <c r="M573" s="250"/>
      <c r="N573" s="251"/>
      <c r="O573" s="251"/>
      <c r="P573" s="251"/>
      <c r="Q573" s="251"/>
      <c r="R573" s="251"/>
      <c r="S573" s="251"/>
      <c r="T573" s="252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3" t="s">
        <v>173</v>
      </c>
      <c r="AU573" s="253" t="s">
        <v>85</v>
      </c>
      <c r="AV573" s="14" t="s">
        <v>81</v>
      </c>
      <c r="AW573" s="14" t="s">
        <v>37</v>
      </c>
      <c r="AX573" s="14" t="s">
        <v>77</v>
      </c>
      <c r="AY573" s="253" t="s">
        <v>161</v>
      </c>
    </row>
    <row r="574" s="13" customFormat="1">
      <c r="A574" s="13"/>
      <c r="B574" s="232"/>
      <c r="C574" s="233"/>
      <c r="D574" s="234" t="s">
        <v>173</v>
      </c>
      <c r="E574" s="235" t="s">
        <v>19</v>
      </c>
      <c r="F574" s="236" t="s">
        <v>809</v>
      </c>
      <c r="G574" s="233"/>
      <c r="H574" s="237">
        <v>-31.359999999999999</v>
      </c>
      <c r="I574" s="238"/>
      <c r="J574" s="233"/>
      <c r="K574" s="233"/>
      <c r="L574" s="239"/>
      <c r="M574" s="240"/>
      <c r="N574" s="241"/>
      <c r="O574" s="241"/>
      <c r="P574" s="241"/>
      <c r="Q574" s="241"/>
      <c r="R574" s="241"/>
      <c r="S574" s="241"/>
      <c r="T574" s="242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3" t="s">
        <v>173</v>
      </c>
      <c r="AU574" s="243" t="s">
        <v>85</v>
      </c>
      <c r="AV574" s="13" t="s">
        <v>85</v>
      </c>
      <c r="AW574" s="13" t="s">
        <v>37</v>
      </c>
      <c r="AX574" s="13" t="s">
        <v>77</v>
      </c>
      <c r="AY574" s="243" t="s">
        <v>161</v>
      </c>
    </row>
    <row r="575" s="13" customFormat="1">
      <c r="A575" s="13"/>
      <c r="B575" s="232"/>
      <c r="C575" s="233"/>
      <c r="D575" s="234" t="s">
        <v>173</v>
      </c>
      <c r="E575" s="235" t="s">
        <v>19</v>
      </c>
      <c r="F575" s="236" t="s">
        <v>810</v>
      </c>
      <c r="G575" s="233"/>
      <c r="H575" s="237">
        <v>-8.6999999999999993</v>
      </c>
      <c r="I575" s="238"/>
      <c r="J575" s="233"/>
      <c r="K575" s="233"/>
      <c r="L575" s="239"/>
      <c r="M575" s="240"/>
      <c r="N575" s="241"/>
      <c r="O575" s="241"/>
      <c r="P575" s="241"/>
      <c r="Q575" s="241"/>
      <c r="R575" s="241"/>
      <c r="S575" s="241"/>
      <c r="T575" s="242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3" t="s">
        <v>173</v>
      </c>
      <c r="AU575" s="243" t="s">
        <v>85</v>
      </c>
      <c r="AV575" s="13" t="s">
        <v>85</v>
      </c>
      <c r="AW575" s="13" t="s">
        <v>37</v>
      </c>
      <c r="AX575" s="13" t="s">
        <v>77</v>
      </c>
      <c r="AY575" s="243" t="s">
        <v>161</v>
      </c>
    </row>
    <row r="576" s="14" customFormat="1">
      <c r="A576" s="14"/>
      <c r="B576" s="244"/>
      <c r="C576" s="245"/>
      <c r="D576" s="234" t="s">
        <v>173</v>
      </c>
      <c r="E576" s="246" t="s">
        <v>19</v>
      </c>
      <c r="F576" s="247" t="s">
        <v>811</v>
      </c>
      <c r="G576" s="245"/>
      <c r="H576" s="246" t="s">
        <v>19</v>
      </c>
      <c r="I576" s="248"/>
      <c r="J576" s="245"/>
      <c r="K576" s="245"/>
      <c r="L576" s="249"/>
      <c r="M576" s="250"/>
      <c r="N576" s="251"/>
      <c r="O576" s="251"/>
      <c r="P576" s="251"/>
      <c r="Q576" s="251"/>
      <c r="R576" s="251"/>
      <c r="S576" s="251"/>
      <c r="T576" s="252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3" t="s">
        <v>173</v>
      </c>
      <c r="AU576" s="253" t="s">
        <v>85</v>
      </c>
      <c r="AV576" s="14" t="s">
        <v>81</v>
      </c>
      <c r="AW576" s="14" t="s">
        <v>37</v>
      </c>
      <c r="AX576" s="14" t="s">
        <v>77</v>
      </c>
      <c r="AY576" s="253" t="s">
        <v>161</v>
      </c>
    </row>
    <row r="577" s="13" customFormat="1">
      <c r="A577" s="13"/>
      <c r="B577" s="232"/>
      <c r="C577" s="233"/>
      <c r="D577" s="234" t="s">
        <v>173</v>
      </c>
      <c r="E577" s="235" t="s">
        <v>19</v>
      </c>
      <c r="F577" s="236" t="s">
        <v>812</v>
      </c>
      <c r="G577" s="233"/>
      <c r="H577" s="237">
        <v>-15.957000000000001</v>
      </c>
      <c r="I577" s="238"/>
      <c r="J577" s="233"/>
      <c r="K577" s="233"/>
      <c r="L577" s="239"/>
      <c r="M577" s="240"/>
      <c r="N577" s="241"/>
      <c r="O577" s="241"/>
      <c r="P577" s="241"/>
      <c r="Q577" s="241"/>
      <c r="R577" s="241"/>
      <c r="S577" s="241"/>
      <c r="T577" s="242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3" t="s">
        <v>173</v>
      </c>
      <c r="AU577" s="243" t="s">
        <v>85</v>
      </c>
      <c r="AV577" s="13" t="s">
        <v>85</v>
      </c>
      <c r="AW577" s="13" t="s">
        <v>37</v>
      </c>
      <c r="AX577" s="13" t="s">
        <v>77</v>
      </c>
      <c r="AY577" s="243" t="s">
        <v>161</v>
      </c>
    </row>
    <row r="578" s="13" customFormat="1">
      <c r="A578" s="13"/>
      <c r="B578" s="232"/>
      <c r="C578" s="233"/>
      <c r="D578" s="234" t="s">
        <v>173</v>
      </c>
      <c r="E578" s="235" t="s">
        <v>19</v>
      </c>
      <c r="F578" s="236" t="s">
        <v>813</v>
      </c>
      <c r="G578" s="233"/>
      <c r="H578" s="237">
        <v>-1.97</v>
      </c>
      <c r="I578" s="238"/>
      <c r="J578" s="233"/>
      <c r="K578" s="233"/>
      <c r="L578" s="239"/>
      <c r="M578" s="240"/>
      <c r="N578" s="241"/>
      <c r="O578" s="241"/>
      <c r="P578" s="241"/>
      <c r="Q578" s="241"/>
      <c r="R578" s="241"/>
      <c r="S578" s="241"/>
      <c r="T578" s="242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3" t="s">
        <v>173</v>
      </c>
      <c r="AU578" s="243" t="s">
        <v>85</v>
      </c>
      <c r="AV578" s="13" t="s">
        <v>85</v>
      </c>
      <c r="AW578" s="13" t="s">
        <v>37</v>
      </c>
      <c r="AX578" s="13" t="s">
        <v>77</v>
      </c>
      <c r="AY578" s="243" t="s">
        <v>161</v>
      </c>
    </row>
    <row r="579" s="14" customFormat="1">
      <c r="A579" s="14"/>
      <c r="B579" s="244"/>
      <c r="C579" s="245"/>
      <c r="D579" s="234" t="s">
        <v>173</v>
      </c>
      <c r="E579" s="246" t="s">
        <v>19</v>
      </c>
      <c r="F579" s="247" t="s">
        <v>814</v>
      </c>
      <c r="G579" s="245"/>
      <c r="H579" s="246" t="s">
        <v>19</v>
      </c>
      <c r="I579" s="248"/>
      <c r="J579" s="245"/>
      <c r="K579" s="245"/>
      <c r="L579" s="249"/>
      <c r="M579" s="250"/>
      <c r="N579" s="251"/>
      <c r="O579" s="251"/>
      <c r="P579" s="251"/>
      <c r="Q579" s="251"/>
      <c r="R579" s="251"/>
      <c r="S579" s="251"/>
      <c r="T579" s="252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3" t="s">
        <v>173</v>
      </c>
      <c r="AU579" s="253" t="s">
        <v>85</v>
      </c>
      <c r="AV579" s="14" t="s">
        <v>81</v>
      </c>
      <c r="AW579" s="14" t="s">
        <v>37</v>
      </c>
      <c r="AX579" s="14" t="s">
        <v>77</v>
      </c>
      <c r="AY579" s="253" t="s">
        <v>161</v>
      </c>
    </row>
    <row r="580" s="13" customFormat="1">
      <c r="A580" s="13"/>
      <c r="B580" s="232"/>
      <c r="C580" s="233"/>
      <c r="D580" s="234" t="s">
        <v>173</v>
      </c>
      <c r="E580" s="235" t="s">
        <v>19</v>
      </c>
      <c r="F580" s="236" t="s">
        <v>815</v>
      </c>
      <c r="G580" s="233"/>
      <c r="H580" s="237">
        <v>-20.923999999999999</v>
      </c>
      <c r="I580" s="238"/>
      <c r="J580" s="233"/>
      <c r="K580" s="233"/>
      <c r="L580" s="239"/>
      <c r="M580" s="240"/>
      <c r="N580" s="241"/>
      <c r="O580" s="241"/>
      <c r="P580" s="241"/>
      <c r="Q580" s="241"/>
      <c r="R580" s="241"/>
      <c r="S580" s="241"/>
      <c r="T580" s="242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3" t="s">
        <v>173</v>
      </c>
      <c r="AU580" s="243" t="s">
        <v>85</v>
      </c>
      <c r="AV580" s="13" t="s">
        <v>85</v>
      </c>
      <c r="AW580" s="13" t="s">
        <v>37</v>
      </c>
      <c r="AX580" s="13" t="s">
        <v>77</v>
      </c>
      <c r="AY580" s="243" t="s">
        <v>161</v>
      </c>
    </row>
    <row r="581" s="13" customFormat="1">
      <c r="A581" s="13"/>
      <c r="B581" s="232"/>
      <c r="C581" s="233"/>
      <c r="D581" s="234" t="s">
        <v>173</v>
      </c>
      <c r="E581" s="235" t="s">
        <v>19</v>
      </c>
      <c r="F581" s="236" t="s">
        <v>816</v>
      </c>
      <c r="G581" s="233"/>
      <c r="H581" s="237">
        <v>-63.901000000000003</v>
      </c>
      <c r="I581" s="238"/>
      <c r="J581" s="233"/>
      <c r="K581" s="233"/>
      <c r="L581" s="239"/>
      <c r="M581" s="240"/>
      <c r="N581" s="241"/>
      <c r="O581" s="241"/>
      <c r="P581" s="241"/>
      <c r="Q581" s="241"/>
      <c r="R581" s="241"/>
      <c r="S581" s="241"/>
      <c r="T581" s="242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3" t="s">
        <v>173</v>
      </c>
      <c r="AU581" s="243" t="s">
        <v>85</v>
      </c>
      <c r="AV581" s="13" t="s">
        <v>85</v>
      </c>
      <c r="AW581" s="13" t="s">
        <v>37</v>
      </c>
      <c r="AX581" s="13" t="s">
        <v>77</v>
      </c>
      <c r="AY581" s="243" t="s">
        <v>161</v>
      </c>
    </row>
    <row r="582" s="13" customFormat="1">
      <c r="A582" s="13"/>
      <c r="B582" s="232"/>
      <c r="C582" s="233"/>
      <c r="D582" s="234" t="s">
        <v>173</v>
      </c>
      <c r="E582" s="235" t="s">
        <v>19</v>
      </c>
      <c r="F582" s="236" t="s">
        <v>817</v>
      </c>
      <c r="G582" s="233"/>
      <c r="H582" s="237">
        <v>-5.3559999999999999</v>
      </c>
      <c r="I582" s="238"/>
      <c r="J582" s="233"/>
      <c r="K582" s="233"/>
      <c r="L582" s="239"/>
      <c r="M582" s="240"/>
      <c r="N582" s="241"/>
      <c r="O582" s="241"/>
      <c r="P582" s="241"/>
      <c r="Q582" s="241"/>
      <c r="R582" s="241"/>
      <c r="S582" s="241"/>
      <c r="T582" s="242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3" t="s">
        <v>173</v>
      </c>
      <c r="AU582" s="243" t="s">
        <v>85</v>
      </c>
      <c r="AV582" s="13" t="s">
        <v>85</v>
      </c>
      <c r="AW582" s="13" t="s">
        <v>37</v>
      </c>
      <c r="AX582" s="13" t="s">
        <v>77</v>
      </c>
      <c r="AY582" s="243" t="s">
        <v>161</v>
      </c>
    </row>
    <row r="583" s="13" customFormat="1">
      <c r="A583" s="13"/>
      <c r="B583" s="232"/>
      <c r="C583" s="233"/>
      <c r="D583" s="234" t="s">
        <v>173</v>
      </c>
      <c r="E583" s="235" t="s">
        <v>19</v>
      </c>
      <c r="F583" s="236" t="s">
        <v>818</v>
      </c>
      <c r="G583" s="233"/>
      <c r="H583" s="237">
        <v>-15.821</v>
      </c>
      <c r="I583" s="238"/>
      <c r="J583" s="233"/>
      <c r="K583" s="233"/>
      <c r="L583" s="239"/>
      <c r="M583" s="240"/>
      <c r="N583" s="241"/>
      <c r="O583" s="241"/>
      <c r="P583" s="241"/>
      <c r="Q583" s="241"/>
      <c r="R583" s="241"/>
      <c r="S583" s="241"/>
      <c r="T583" s="242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3" t="s">
        <v>173</v>
      </c>
      <c r="AU583" s="243" t="s">
        <v>85</v>
      </c>
      <c r="AV583" s="13" t="s">
        <v>85</v>
      </c>
      <c r="AW583" s="13" t="s">
        <v>37</v>
      </c>
      <c r="AX583" s="13" t="s">
        <v>77</v>
      </c>
      <c r="AY583" s="243" t="s">
        <v>161</v>
      </c>
    </row>
    <row r="584" s="13" customFormat="1">
      <c r="A584" s="13"/>
      <c r="B584" s="232"/>
      <c r="C584" s="233"/>
      <c r="D584" s="234" t="s">
        <v>173</v>
      </c>
      <c r="E584" s="235" t="s">
        <v>19</v>
      </c>
      <c r="F584" s="236" t="s">
        <v>819</v>
      </c>
      <c r="G584" s="233"/>
      <c r="H584" s="237">
        <v>-2.9159999999999999</v>
      </c>
      <c r="I584" s="238"/>
      <c r="J584" s="233"/>
      <c r="K584" s="233"/>
      <c r="L584" s="239"/>
      <c r="M584" s="240"/>
      <c r="N584" s="241"/>
      <c r="O584" s="241"/>
      <c r="P584" s="241"/>
      <c r="Q584" s="241"/>
      <c r="R584" s="241"/>
      <c r="S584" s="241"/>
      <c r="T584" s="242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3" t="s">
        <v>173</v>
      </c>
      <c r="AU584" s="243" t="s">
        <v>85</v>
      </c>
      <c r="AV584" s="13" t="s">
        <v>85</v>
      </c>
      <c r="AW584" s="13" t="s">
        <v>37</v>
      </c>
      <c r="AX584" s="13" t="s">
        <v>77</v>
      </c>
      <c r="AY584" s="243" t="s">
        <v>161</v>
      </c>
    </row>
    <row r="585" s="13" customFormat="1">
      <c r="A585" s="13"/>
      <c r="B585" s="232"/>
      <c r="C585" s="233"/>
      <c r="D585" s="234" t="s">
        <v>173</v>
      </c>
      <c r="E585" s="235" t="s">
        <v>19</v>
      </c>
      <c r="F585" s="236" t="s">
        <v>820</v>
      </c>
      <c r="G585" s="233"/>
      <c r="H585" s="237">
        <v>-0.72899999999999998</v>
      </c>
      <c r="I585" s="238"/>
      <c r="J585" s="233"/>
      <c r="K585" s="233"/>
      <c r="L585" s="239"/>
      <c r="M585" s="240"/>
      <c r="N585" s="241"/>
      <c r="O585" s="241"/>
      <c r="P585" s="241"/>
      <c r="Q585" s="241"/>
      <c r="R585" s="241"/>
      <c r="S585" s="241"/>
      <c r="T585" s="242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3" t="s">
        <v>173</v>
      </c>
      <c r="AU585" s="243" t="s">
        <v>85</v>
      </c>
      <c r="AV585" s="13" t="s">
        <v>85</v>
      </c>
      <c r="AW585" s="13" t="s">
        <v>37</v>
      </c>
      <c r="AX585" s="13" t="s">
        <v>77</v>
      </c>
      <c r="AY585" s="243" t="s">
        <v>161</v>
      </c>
    </row>
    <row r="586" s="13" customFormat="1">
      <c r="A586" s="13"/>
      <c r="B586" s="232"/>
      <c r="C586" s="233"/>
      <c r="D586" s="234" t="s">
        <v>173</v>
      </c>
      <c r="E586" s="235" t="s">
        <v>19</v>
      </c>
      <c r="F586" s="236" t="s">
        <v>821</v>
      </c>
      <c r="G586" s="233"/>
      <c r="H586" s="237">
        <v>-3.9550000000000001</v>
      </c>
      <c r="I586" s="238"/>
      <c r="J586" s="233"/>
      <c r="K586" s="233"/>
      <c r="L586" s="239"/>
      <c r="M586" s="240"/>
      <c r="N586" s="241"/>
      <c r="O586" s="241"/>
      <c r="P586" s="241"/>
      <c r="Q586" s="241"/>
      <c r="R586" s="241"/>
      <c r="S586" s="241"/>
      <c r="T586" s="242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3" t="s">
        <v>173</v>
      </c>
      <c r="AU586" s="243" t="s">
        <v>85</v>
      </c>
      <c r="AV586" s="13" t="s">
        <v>85</v>
      </c>
      <c r="AW586" s="13" t="s">
        <v>37</v>
      </c>
      <c r="AX586" s="13" t="s">
        <v>77</v>
      </c>
      <c r="AY586" s="243" t="s">
        <v>161</v>
      </c>
    </row>
    <row r="587" s="13" customFormat="1">
      <c r="A587" s="13"/>
      <c r="B587" s="232"/>
      <c r="C587" s="233"/>
      <c r="D587" s="234" t="s">
        <v>173</v>
      </c>
      <c r="E587" s="235" t="s">
        <v>19</v>
      </c>
      <c r="F587" s="236" t="s">
        <v>822</v>
      </c>
      <c r="G587" s="233"/>
      <c r="H587" s="237">
        <v>-2.9249999999999998</v>
      </c>
      <c r="I587" s="238"/>
      <c r="J587" s="233"/>
      <c r="K587" s="233"/>
      <c r="L587" s="239"/>
      <c r="M587" s="240"/>
      <c r="N587" s="241"/>
      <c r="O587" s="241"/>
      <c r="P587" s="241"/>
      <c r="Q587" s="241"/>
      <c r="R587" s="241"/>
      <c r="S587" s="241"/>
      <c r="T587" s="242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3" t="s">
        <v>173</v>
      </c>
      <c r="AU587" s="243" t="s">
        <v>85</v>
      </c>
      <c r="AV587" s="13" t="s">
        <v>85</v>
      </c>
      <c r="AW587" s="13" t="s">
        <v>37</v>
      </c>
      <c r="AX587" s="13" t="s">
        <v>77</v>
      </c>
      <c r="AY587" s="243" t="s">
        <v>161</v>
      </c>
    </row>
    <row r="588" s="13" customFormat="1">
      <c r="A588" s="13"/>
      <c r="B588" s="232"/>
      <c r="C588" s="233"/>
      <c r="D588" s="234" t="s">
        <v>173</v>
      </c>
      <c r="E588" s="235" t="s">
        <v>19</v>
      </c>
      <c r="F588" s="236" t="s">
        <v>823</v>
      </c>
      <c r="G588" s="233"/>
      <c r="H588" s="237">
        <v>-2.6000000000000001</v>
      </c>
      <c r="I588" s="238"/>
      <c r="J588" s="233"/>
      <c r="K588" s="233"/>
      <c r="L588" s="239"/>
      <c r="M588" s="240"/>
      <c r="N588" s="241"/>
      <c r="O588" s="241"/>
      <c r="P588" s="241"/>
      <c r="Q588" s="241"/>
      <c r="R588" s="241"/>
      <c r="S588" s="241"/>
      <c r="T588" s="242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3" t="s">
        <v>173</v>
      </c>
      <c r="AU588" s="243" t="s">
        <v>85</v>
      </c>
      <c r="AV588" s="13" t="s">
        <v>85</v>
      </c>
      <c r="AW588" s="13" t="s">
        <v>37</v>
      </c>
      <c r="AX588" s="13" t="s">
        <v>77</v>
      </c>
      <c r="AY588" s="243" t="s">
        <v>161</v>
      </c>
    </row>
    <row r="589" s="16" customFormat="1">
      <c r="A589" s="16"/>
      <c r="B589" s="276"/>
      <c r="C589" s="277"/>
      <c r="D589" s="234" t="s">
        <v>173</v>
      </c>
      <c r="E589" s="278" t="s">
        <v>19</v>
      </c>
      <c r="F589" s="279" t="s">
        <v>353</v>
      </c>
      <c r="G589" s="277"/>
      <c r="H589" s="280">
        <v>-213.87899999999999</v>
      </c>
      <c r="I589" s="281"/>
      <c r="J589" s="277"/>
      <c r="K589" s="277"/>
      <c r="L589" s="282"/>
      <c r="M589" s="283"/>
      <c r="N589" s="284"/>
      <c r="O589" s="284"/>
      <c r="P589" s="284"/>
      <c r="Q589" s="284"/>
      <c r="R589" s="284"/>
      <c r="S589" s="284"/>
      <c r="T589" s="285"/>
      <c r="U589" s="16"/>
      <c r="V589" s="16"/>
      <c r="W589" s="16"/>
      <c r="X589" s="16"/>
      <c r="Y589" s="16"/>
      <c r="Z589" s="16"/>
      <c r="AA589" s="16"/>
      <c r="AB589" s="16"/>
      <c r="AC589" s="16"/>
      <c r="AD589" s="16"/>
      <c r="AE589" s="16"/>
      <c r="AT589" s="286" t="s">
        <v>173</v>
      </c>
      <c r="AU589" s="286" t="s">
        <v>85</v>
      </c>
      <c r="AV589" s="16" t="s">
        <v>162</v>
      </c>
      <c r="AW589" s="16" t="s">
        <v>37</v>
      </c>
      <c r="AX589" s="16" t="s">
        <v>77</v>
      </c>
      <c r="AY589" s="286" t="s">
        <v>161</v>
      </c>
    </row>
    <row r="590" s="14" customFormat="1">
      <c r="A590" s="14"/>
      <c r="B590" s="244"/>
      <c r="C590" s="245"/>
      <c r="D590" s="234" t="s">
        <v>173</v>
      </c>
      <c r="E590" s="246" t="s">
        <v>19</v>
      </c>
      <c r="F590" s="247" t="s">
        <v>824</v>
      </c>
      <c r="G590" s="245"/>
      <c r="H590" s="246" t="s">
        <v>19</v>
      </c>
      <c r="I590" s="248"/>
      <c r="J590" s="245"/>
      <c r="K590" s="245"/>
      <c r="L590" s="249"/>
      <c r="M590" s="250"/>
      <c r="N590" s="251"/>
      <c r="O590" s="251"/>
      <c r="P590" s="251"/>
      <c r="Q590" s="251"/>
      <c r="R590" s="251"/>
      <c r="S590" s="251"/>
      <c r="T590" s="252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3" t="s">
        <v>173</v>
      </c>
      <c r="AU590" s="253" t="s">
        <v>85</v>
      </c>
      <c r="AV590" s="14" t="s">
        <v>81</v>
      </c>
      <c r="AW590" s="14" t="s">
        <v>37</v>
      </c>
      <c r="AX590" s="14" t="s">
        <v>77</v>
      </c>
      <c r="AY590" s="253" t="s">
        <v>161</v>
      </c>
    </row>
    <row r="591" s="13" customFormat="1">
      <c r="A591" s="13"/>
      <c r="B591" s="232"/>
      <c r="C591" s="233"/>
      <c r="D591" s="234" t="s">
        <v>173</v>
      </c>
      <c r="E591" s="235" t="s">
        <v>19</v>
      </c>
      <c r="F591" s="236" t="s">
        <v>825</v>
      </c>
      <c r="G591" s="233"/>
      <c r="H591" s="237">
        <v>66.840000000000003</v>
      </c>
      <c r="I591" s="238"/>
      <c r="J591" s="233"/>
      <c r="K591" s="233"/>
      <c r="L591" s="239"/>
      <c r="M591" s="240"/>
      <c r="N591" s="241"/>
      <c r="O591" s="241"/>
      <c r="P591" s="241"/>
      <c r="Q591" s="241"/>
      <c r="R591" s="241"/>
      <c r="S591" s="241"/>
      <c r="T591" s="242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3" t="s">
        <v>173</v>
      </c>
      <c r="AU591" s="243" t="s">
        <v>85</v>
      </c>
      <c r="AV591" s="13" t="s">
        <v>85</v>
      </c>
      <c r="AW591" s="13" t="s">
        <v>37</v>
      </c>
      <c r="AX591" s="13" t="s">
        <v>77</v>
      </c>
      <c r="AY591" s="243" t="s">
        <v>161</v>
      </c>
    </row>
    <row r="592" s="15" customFormat="1">
      <c r="A592" s="15"/>
      <c r="B592" s="265"/>
      <c r="C592" s="266"/>
      <c r="D592" s="234" t="s">
        <v>173</v>
      </c>
      <c r="E592" s="267" t="s">
        <v>19</v>
      </c>
      <c r="F592" s="268" t="s">
        <v>210</v>
      </c>
      <c r="G592" s="266"/>
      <c r="H592" s="269">
        <v>444.92399999999998</v>
      </c>
      <c r="I592" s="270"/>
      <c r="J592" s="266"/>
      <c r="K592" s="266"/>
      <c r="L592" s="271"/>
      <c r="M592" s="272"/>
      <c r="N592" s="273"/>
      <c r="O592" s="273"/>
      <c r="P592" s="273"/>
      <c r="Q592" s="273"/>
      <c r="R592" s="273"/>
      <c r="S592" s="273"/>
      <c r="T592" s="274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75" t="s">
        <v>173</v>
      </c>
      <c r="AU592" s="275" t="s">
        <v>85</v>
      </c>
      <c r="AV592" s="15" t="s">
        <v>169</v>
      </c>
      <c r="AW592" s="15" t="s">
        <v>37</v>
      </c>
      <c r="AX592" s="15" t="s">
        <v>81</v>
      </c>
      <c r="AY592" s="275" t="s">
        <v>161</v>
      </c>
    </row>
    <row r="593" s="2" customFormat="1" ht="16.5" customHeight="1">
      <c r="A593" s="40"/>
      <c r="B593" s="41"/>
      <c r="C593" s="254" t="s">
        <v>826</v>
      </c>
      <c r="D593" s="254" t="s">
        <v>192</v>
      </c>
      <c r="E593" s="255" t="s">
        <v>827</v>
      </c>
      <c r="F593" s="256" t="s">
        <v>828</v>
      </c>
      <c r="G593" s="257" t="s">
        <v>167</v>
      </c>
      <c r="H593" s="258">
        <v>38.603000000000002</v>
      </c>
      <c r="I593" s="259"/>
      <c r="J593" s="260">
        <f>ROUND(I593*H593,2)</f>
        <v>0</v>
      </c>
      <c r="K593" s="256" t="s">
        <v>19</v>
      </c>
      <c r="L593" s="261"/>
      <c r="M593" s="262" t="s">
        <v>19</v>
      </c>
      <c r="N593" s="263" t="s">
        <v>48</v>
      </c>
      <c r="O593" s="86"/>
      <c r="P593" s="223">
        <f>O593*H593</f>
        <v>0</v>
      </c>
      <c r="Q593" s="223">
        <v>0.02298</v>
      </c>
      <c r="R593" s="223">
        <f>Q593*H593</f>
        <v>0.88709694000000006</v>
      </c>
      <c r="S593" s="223">
        <v>0</v>
      </c>
      <c r="T593" s="224">
        <f>S593*H593</f>
        <v>0</v>
      </c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R593" s="225" t="s">
        <v>394</v>
      </c>
      <c r="AT593" s="225" t="s">
        <v>192</v>
      </c>
      <c r="AU593" s="225" t="s">
        <v>85</v>
      </c>
      <c r="AY593" s="19" t="s">
        <v>161</v>
      </c>
      <c r="BE593" s="226">
        <f>IF(N593="základní",J593,0)</f>
        <v>0</v>
      </c>
      <c r="BF593" s="226">
        <f>IF(N593="snížená",J593,0)</f>
        <v>0</v>
      </c>
      <c r="BG593" s="226">
        <f>IF(N593="zákl. přenesená",J593,0)</f>
        <v>0</v>
      </c>
      <c r="BH593" s="226">
        <f>IF(N593="sníž. přenesená",J593,0)</f>
        <v>0</v>
      </c>
      <c r="BI593" s="226">
        <f>IF(N593="nulová",J593,0)</f>
        <v>0</v>
      </c>
      <c r="BJ593" s="19" t="s">
        <v>81</v>
      </c>
      <c r="BK593" s="226">
        <f>ROUND(I593*H593,2)</f>
        <v>0</v>
      </c>
      <c r="BL593" s="19" t="s">
        <v>267</v>
      </c>
      <c r="BM593" s="225" t="s">
        <v>829</v>
      </c>
    </row>
    <row r="594" s="14" customFormat="1">
      <c r="A594" s="14"/>
      <c r="B594" s="244"/>
      <c r="C594" s="245"/>
      <c r="D594" s="234" t="s">
        <v>173</v>
      </c>
      <c r="E594" s="246" t="s">
        <v>19</v>
      </c>
      <c r="F594" s="247" t="s">
        <v>797</v>
      </c>
      <c r="G594" s="245"/>
      <c r="H594" s="246" t="s">
        <v>19</v>
      </c>
      <c r="I594" s="248"/>
      <c r="J594" s="245"/>
      <c r="K594" s="245"/>
      <c r="L594" s="249"/>
      <c r="M594" s="250"/>
      <c r="N594" s="251"/>
      <c r="O594" s="251"/>
      <c r="P594" s="251"/>
      <c r="Q594" s="251"/>
      <c r="R594" s="251"/>
      <c r="S594" s="251"/>
      <c r="T594" s="252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3" t="s">
        <v>173</v>
      </c>
      <c r="AU594" s="253" t="s">
        <v>85</v>
      </c>
      <c r="AV594" s="14" t="s">
        <v>81</v>
      </c>
      <c r="AW594" s="14" t="s">
        <v>37</v>
      </c>
      <c r="AX594" s="14" t="s">
        <v>77</v>
      </c>
      <c r="AY594" s="253" t="s">
        <v>161</v>
      </c>
    </row>
    <row r="595" s="13" customFormat="1">
      <c r="A595" s="13"/>
      <c r="B595" s="232"/>
      <c r="C595" s="233"/>
      <c r="D595" s="234" t="s">
        <v>173</v>
      </c>
      <c r="E595" s="235" t="s">
        <v>19</v>
      </c>
      <c r="F595" s="236" t="s">
        <v>798</v>
      </c>
      <c r="G595" s="233"/>
      <c r="H595" s="237">
        <v>11.699999999999999</v>
      </c>
      <c r="I595" s="238"/>
      <c r="J595" s="233"/>
      <c r="K595" s="233"/>
      <c r="L595" s="239"/>
      <c r="M595" s="240"/>
      <c r="N595" s="241"/>
      <c r="O595" s="241"/>
      <c r="P595" s="241"/>
      <c r="Q595" s="241"/>
      <c r="R595" s="241"/>
      <c r="S595" s="241"/>
      <c r="T595" s="242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3" t="s">
        <v>173</v>
      </c>
      <c r="AU595" s="243" t="s">
        <v>85</v>
      </c>
      <c r="AV595" s="13" t="s">
        <v>85</v>
      </c>
      <c r="AW595" s="13" t="s">
        <v>37</v>
      </c>
      <c r="AX595" s="13" t="s">
        <v>77</v>
      </c>
      <c r="AY595" s="243" t="s">
        <v>161</v>
      </c>
    </row>
    <row r="596" s="14" customFormat="1">
      <c r="A596" s="14"/>
      <c r="B596" s="244"/>
      <c r="C596" s="245"/>
      <c r="D596" s="234" t="s">
        <v>173</v>
      </c>
      <c r="E596" s="246" t="s">
        <v>19</v>
      </c>
      <c r="F596" s="247" t="s">
        <v>799</v>
      </c>
      <c r="G596" s="245"/>
      <c r="H596" s="246" t="s">
        <v>19</v>
      </c>
      <c r="I596" s="248"/>
      <c r="J596" s="245"/>
      <c r="K596" s="245"/>
      <c r="L596" s="249"/>
      <c r="M596" s="250"/>
      <c r="N596" s="251"/>
      <c r="O596" s="251"/>
      <c r="P596" s="251"/>
      <c r="Q596" s="251"/>
      <c r="R596" s="251"/>
      <c r="S596" s="251"/>
      <c r="T596" s="252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3" t="s">
        <v>173</v>
      </c>
      <c r="AU596" s="253" t="s">
        <v>85</v>
      </c>
      <c r="AV596" s="14" t="s">
        <v>81</v>
      </c>
      <c r="AW596" s="14" t="s">
        <v>37</v>
      </c>
      <c r="AX596" s="14" t="s">
        <v>77</v>
      </c>
      <c r="AY596" s="253" t="s">
        <v>161</v>
      </c>
    </row>
    <row r="597" s="13" customFormat="1">
      <c r="A597" s="13"/>
      <c r="B597" s="232"/>
      <c r="C597" s="233"/>
      <c r="D597" s="234" t="s">
        <v>173</v>
      </c>
      <c r="E597" s="235" t="s">
        <v>19</v>
      </c>
      <c r="F597" s="236" t="s">
        <v>798</v>
      </c>
      <c r="G597" s="233"/>
      <c r="H597" s="237">
        <v>11.699999999999999</v>
      </c>
      <c r="I597" s="238"/>
      <c r="J597" s="233"/>
      <c r="K597" s="233"/>
      <c r="L597" s="239"/>
      <c r="M597" s="240"/>
      <c r="N597" s="241"/>
      <c r="O597" s="241"/>
      <c r="P597" s="241"/>
      <c r="Q597" s="241"/>
      <c r="R597" s="241"/>
      <c r="S597" s="241"/>
      <c r="T597" s="242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3" t="s">
        <v>173</v>
      </c>
      <c r="AU597" s="243" t="s">
        <v>85</v>
      </c>
      <c r="AV597" s="13" t="s">
        <v>85</v>
      </c>
      <c r="AW597" s="13" t="s">
        <v>37</v>
      </c>
      <c r="AX597" s="13" t="s">
        <v>77</v>
      </c>
      <c r="AY597" s="243" t="s">
        <v>161</v>
      </c>
    </row>
    <row r="598" s="14" customFormat="1">
      <c r="A598" s="14"/>
      <c r="B598" s="244"/>
      <c r="C598" s="245"/>
      <c r="D598" s="234" t="s">
        <v>173</v>
      </c>
      <c r="E598" s="246" t="s">
        <v>19</v>
      </c>
      <c r="F598" s="247" t="s">
        <v>800</v>
      </c>
      <c r="G598" s="245"/>
      <c r="H598" s="246" t="s">
        <v>19</v>
      </c>
      <c r="I598" s="248"/>
      <c r="J598" s="245"/>
      <c r="K598" s="245"/>
      <c r="L598" s="249"/>
      <c r="M598" s="250"/>
      <c r="N598" s="251"/>
      <c r="O598" s="251"/>
      <c r="P598" s="251"/>
      <c r="Q598" s="251"/>
      <c r="R598" s="251"/>
      <c r="S598" s="251"/>
      <c r="T598" s="252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3" t="s">
        <v>173</v>
      </c>
      <c r="AU598" s="253" t="s">
        <v>85</v>
      </c>
      <c r="AV598" s="14" t="s">
        <v>81</v>
      </c>
      <c r="AW598" s="14" t="s">
        <v>37</v>
      </c>
      <c r="AX598" s="14" t="s">
        <v>77</v>
      </c>
      <c r="AY598" s="253" t="s">
        <v>161</v>
      </c>
    </row>
    <row r="599" s="13" customFormat="1">
      <c r="A599" s="13"/>
      <c r="B599" s="232"/>
      <c r="C599" s="233"/>
      <c r="D599" s="234" t="s">
        <v>173</v>
      </c>
      <c r="E599" s="235" t="s">
        <v>19</v>
      </c>
      <c r="F599" s="236" t="s">
        <v>801</v>
      </c>
      <c r="G599" s="233"/>
      <c r="H599" s="237">
        <v>12.765000000000001</v>
      </c>
      <c r="I599" s="238"/>
      <c r="J599" s="233"/>
      <c r="K599" s="233"/>
      <c r="L599" s="239"/>
      <c r="M599" s="240"/>
      <c r="N599" s="241"/>
      <c r="O599" s="241"/>
      <c r="P599" s="241"/>
      <c r="Q599" s="241"/>
      <c r="R599" s="241"/>
      <c r="S599" s="241"/>
      <c r="T599" s="242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3" t="s">
        <v>173</v>
      </c>
      <c r="AU599" s="243" t="s">
        <v>85</v>
      </c>
      <c r="AV599" s="13" t="s">
        <v>85</v>
      </c>
      <c r="AW599" s="13" t="s">
        <v>37</v>
      </c>
      <c r="AX599" s="13" t="s">
        <v>77</v>
      </c>
      <c r="AY599" s="243" t="s">
        <v>161</v>
      </c>
    </row>
    <row r="600" s="13" customFormat="1">
      <c r="A600" s="13"/>
      <c r="B600" s="232"/>
      <c r="C600" s="233"/>
      <c r="D600" s="234" t="s">
        <v>173</v>
      </c>
      <c r="E600" s="235" t="s">
        <v>19</v>
      </c>
      <c r="F600" s="236" t="s">
        <v>802</v>
      </c>
      <c r="G600" s="233"/>
      <c r="H600" s="237">
        <v>0.59999999999999998</v>
      </c>
      <c r="I600" s="238"/>
      <c r="J600" s="233"/>
      <c r="K600" s="233"/>
      <c r="L600" s="239"/>
      <c r="M600" s="240"/>
      <c r="N600" s="241"/>
      <c r="O600" s="241"/>
      <c r="P600" s="241"/>
      <c r="Q600" s="241"/>
      <c r="R600" s="241"/>
      <c r="S600" s="241"/>
      <c r="T600" s="242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3" t="s">
        <v>173</v>
      </c>
      <c r="AU600" s="243" t="s">
        <v>85</v>
      </c>
      <c r="AV600" s="13" t="s">
        <v>85</v>
      </c>
      <c r="AW600" s="13" t="s">
        <v>37</v>
      </c>
      <c r="AX600" s="13" t="s">
        <v>77</v>
      </c>
      <c r="AY600" s="243" t="s">
        <v>161</v>
      </c>
    </row>
    <row r="601" s="16" customFormat="1">
      <c r="A601" s="16"/>
      <c r="B601" s="276"/>
      <c r="C601" s="277"/>
      <c r="D601" s="234" t="s">
        <v>173</v>
      </c>
      <c r="E601" s="278" t="s">
        <v>19</v>
      </c>
      <c r="F601" s="279" t="s">
        <v>353</v>
      </c>
      <c r="G601" s="277"/>
      <c r="H601" s="280">
        <v>36.765000000000001</v>
      </c>
      <c r="I601" s="281"/>
      <c r="J601" s="277"/>
      <c r="K601" s="277"/>
      <c r="L601" s="282"/>
      <c r="M601" s="283"/>
      <c r="N601" s="284"/>
      <c r="O601" s="284"/>
      <c r="P601" s="284"/>
      <c r="Q601" s="284"/>
      <c r="R601" s="284"/>
      <c r="S601" s="284"/>
      <c r="T601" s="285"/>
      <c r="U601" s="16"/>
      <c r="V601" s="16"/>
      <c r="W601" s="16"/>
      <c r="X601" s="16"/>
      <c r="Y601" s="16"/>
      <c r="Z601" s="16"/>
      <c r="AA601" s="16"/>
      <c r="AB601" s="16"/>
      <c r="AC601" s="16"/>
      <c r="AD601" s="16"/>
      <c r="AE601" s="16"/>
      <c r="AT601" s="286" t="s">
        <v>173</v>
      </c>
      <c r="AU601" s="286" t="s">
        <v>85</v>
      </c>
      <c r="AV601" s="16" t="s">
        <v>162</v>
      </c>
      <c r="AW601" s="16" t="s">
        <v>37</v>
      </c>
      <c r="AX601" s="16" t="s">
        <v>77</v>
      </c>
      <c r="AY601" s="286" t="s">
        <v>161</v>
      </c>
    </row>
    <row r="602" s="15" customFormat="1">
      <c r="A602" s="15"/>
      <c r="B602" s="265"/>
      <c r="C602" s="266"/>
      <c r="D602" s="234" t="s">
        <v>173</v>
      </c>
      <c r="E602" s="267" t="s">
        <v>19</v>
      </c>
      <c r="F602" s="268" t="s">
        <v>210</v>
      </c>
      <c r="G602" s="266"/>
      <c r="H602" s="269">
        <v>36.765000000000001</v>
      </c>
      <c r="I602" s="270"/>
      <c r="J602" s="266"/>
      <c r="K602" s="266"/>
      <c r="L602" s="271"/>
      <c r="M602" s="272"/>
      <c r="N602" s="273"/>
      <c r="O602" s="273"/>
      <c r="P602" s="273"/>
      <c r="Q602" s="273"/>
      <c r="R602" s="273"/>
      <c r="S602" s="273"/>
      <c r="T602" s="274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75" t="s">
        <v>173</v>
      </c>
      <c r="AU602" s="275" t="s">
        <v>85</v>
      </c>
      <c r="AV602" s="15" t="s">
        <v>169</v>
      </c>
      <c r="AW602" s="15" t="s">
        <v>37</v>
      </c>
      <c r="AX602" s="15" t="s">
        <v>77</v>
      </c>
      <c r="AY602" s="275" t="s">
        <v>161</v>
      </c>
    </row>
    <row r="603" s="13" customFormat="1">
      <c r="A603" s="13"/>
      <c r="B603" s="232"/>
      <c r="C603" s="233"/>
      <c r="D603" s="234" t="s">
        <v>173</v>
      </c>
      <c r="E603" s="235" t="s">
        <v>19</v>
      </c>
      <c r="F603" s="236" t="s">
        <v>830</v>
      </c>
      <c r="G603" s="233"/>
      <c r="H603" s="237">
        <v>38.603000000000002</v>
      </c>
      <c r="I603" s="238"/>
      <c r="J603" s="233"/>
      <c r="K603" s="233"/>
      <c r="L603" s="239"/>
      <c r="M603" s="240"/>
      <c r="N603" s="241"/>
      <c r="O603" s="241"/>
      <c r="P603" s="241"/>
      <c r="Q603" s="241"/>
      <c r="R603" s="241"/>
      <c r="S603" s="241"/>
      <c r="T603" s="242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3" t="s">
        <v>173</v>
      </c>
      <c r="AU603" s="243" t="s">
        <v>85</v>
      </c>
      <c r="AV603" s="13" t="s">
        <v>85</v>
      </c>
      <c r="AW603" s="13" t="s">
        <v>37</v>
      </c>
      <c r="AX603" s="13" t="s">
        <v>81</v>
      </c>
      <c r="AY603" s="243" t="s">
        <v>161</v>
      </c>
    </row>
    <row r="604" s="2" customFormat="1" ht="16.5" customHeight="1">
      <c r="A604" s="40"/>
      <c r="B604" s="41"/>
      <c r="C604" s="254" t="s">
        <v>831</v>
      </c>
      <c r="D604" s="254" t="s">
        <v>192</v>
      </c>
      <c r="E604" s="255" t="s">
        <v>832</v>
      </c>
      <c r="F604" s="256" t="s">
        <v>833</v>
      </c>
      <c r="G604" s="257" t="s">
        <v>167</v>
      </c>
      <c r="H604" s="258">
        <v>428.56700000000001</v>
      </c>
      <c r="I604" s="259"/>
      <c r="J604" s="260">
        <f>ROUND(I604*H604,2)</f>
        <v>0</v>
      </c>
      <c r="K604" s="256" t="s">
        <v>19</v>
      </c>
      <c r="L604" s="261"/>
      <c r="M604" s="262" t="s">
        <v>19</v>
      </c>
      <c r="N604" s="263" t="s">
        <v>48</v>
      </c>
      <c r="O604" s="86"/>
      <c r="P604" s="223">
        <f>O604*H604</f>
        <v>0</v>
      </c>
      <c r="Q604" s="223">
        <v>0.01337</v>
      </c>
      <c r="R604" s="223">
        <f>Q604*H604</f>
        <v>5.7299407899999997</v>
      </c>
      <c r="S604" s="223">
        <v>0</v>
      </c>
      <c r="T604" s="224">
        <f>S604*H604</f>
        <v>0</v>
      </c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R604" s="225" t="s">
        <v>394</v>
      </c>
      <c r="AT604" s="225" t="s">
        <v>192</v>
      </c>
      <c r="AU604" s="225" t="s">
        <v>85</v>
      </c>
      <c r="AY604" s="19" t="s">
        <v>161</v>
      </c>
      <c r="BE604" s="226">
        <f>IF(N604="základní",J604,0)</f>
        <v>0</v>
      </c>
      <c r="BF604" s="226">
        <f>IF(N604="snížená",J604,0)</f>
        <v>0</v>
      </c>
      <c r="BG604" s="226">
        <f>IF(N604="zákl. přenesená",J604,0)</f>
        <v>0</v>
      </c>
      <c r="BH604" s="226">
        <f>IF(N604="sníž. přenesená",J604,0)</f>
        <v>0</v>
      </c>
      <c r="BI604" s="226">
        <f>IF(N604="nulová",J604,0)</f>
        <v>0</v>
      </c>
      <c r="BJ604" s="19" t="s">
        <v>81</v>
      </c>
      <c r="BK604" s="226">
        <f>ROUND(I604*H604,2)</f>
        <v>0</v>
      </c>
      <c r="BL604" s="19" t="s">
        <v>267</v>
      </c>
      <c r="BM604" s="225" t="s">
        <v>834</v>
      </c>
    </row>
    <row r="605" s="14" customFormat="1">
      <c r="A605" s="14"/>
      <c r="B605" s="244"/>
      <c r="C605" s="245"/>
      <c r="D605" s="234" t="s">
        <v>173</v>
      </c>
      <c r="E605" s="246" t="s">
        <v>19</v>
      </c>
      <c r="F605" s="247" t="s">
        <v>803</v>
      </c>
      <c r="G605" s="245"/>
      <c r="H605" s="246" t="s">
        <v>19</v>
      </c>
      <c r="I605" s="248"/>
      <c r="J605" s="245"/>
      <c r="K605" s="245"/>
      <c r="L605" s="249"/>
      <c r="M605" s="250"/>
      <c r="N605" s="251"/>
      <c r="O605" s="251"/>
      <c r="P605" s="251"/>
      <c r="Q605" s="251"/>
      <c r="R605" s="251"/>
      <c r="S605" s="251"/>
      <c r="T605" s="252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3" t="s">
        <v>173</v>
      </c>
      <c r="AU605" s="253" t="s">
        <v>85</v>
      </c>
      <c r="AV605" s="14" t="s">
        <v>81</v>
      </c>
      <c r="AW605" s="14" t="s">
        <v>37</v>
      </c>
      <c r="AX605" s="14" t="s">
        <v>77</v>
      </c>
      <c r="AY605" s="253" t="s">
        <v>161</v>
      </c>
    </row>
    <row r="606" s="13" customFormat="1">
      <c r="A606" s="13"/>
      <c r="B606" s="232"/>
      <c r="C606" s="233"/>
      <c r="D606" s="234" t="s">
        <v>173</v>
      </c>
      <c r="E606" s="235" t="s">
        <v>19</v>
      </c>
      <c r="F606" s="236" t="s">
        <v>804</v>
      </c>
      <c r="G606" s="233"/>
      <c r="H606" s="237">
        <v>522.44399999999996</v>
      </c>
      <c r="I606" s="238"/>
      <c r="J606" s="233"/>
      <c r="K606" s="233"/>
      <c r="L606" s="239"/>
      <c r="M606" s="240"/>
      <c r="N606" s="241"/>
      <c r="O606" s="241"/>
      <c r="P606" s="241"/>
      <c r="Q606" s="241"/>
      <c r="R606" s="241"/>
      <c r="S606" s="241"/>
      <c r="T606" s="242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3" t="s">
        <v>173</v>
      </c>
      <c r="AU606" s="243" t="s">
        <v>85</v>
      </c>
      <c r="AV606" s="13" t="s">
        <v>85</v>
      </c>
      <c r="AW606" s="13" t="s">
        <v>37</v>
      </c>
      <c r="AX606" s="13" t="s">
        <v>77</v>
      </c>
      <c r="AY606" s="243" t="s">
        <v>161</v>
      </c>
    </row>
    <row r="607" s="13" customFormat="1">
      <c r="A607" s="13"/>
      <c r="B607" s="232"/>
      <c r="C607" s="233"/>
      <c r="D607" s="234" t="s">
        <v>173</v>
      </c>
      <c r="E607" s="235" t="s">
        <v>19</v>
      </c>
      <c r="F607" s="236" t="s">
        <v>805</v>
      </c>
      <c r="G607" s="233"/>
      <c r="H607" s="237">
        <v>32.753999999999998</v>
      </c>
      <c r="I607" s="238"/>
      <c r="J607" s="233"/>
      <c r="K607" s="233"/>
      <c r="L607" s="239"/>
      <c r="M607" s="240"/>
      <c r="N607" s="241"/>
      <c r="O607" s="241"/>
      <c r="P607" s="241"/>
      <c r="Q607" s="241"/>
      <c r="R607" s="241"/>
      <c r="S607" s="241"/>
      <c r="T607" s="242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3" t="s">
        <v>173</v>
      </c>
      <c r="AU607" s="243" t="s">
        <v>85</v>
      </c>
      <c r="AV607" s="13" t="s">
        <v>85</v>
      </c>
      <c r="AW607" s="13" t="s">
        <v>37</v>
      </c>
      <c r="AX607" s="13" t="s">
        <v>77</v>
      </c>
      <c r="AY607" s="243" t="s">
        <v>161</v>
      </c>
    </row>
    <row r="608" s="16" customFormat="1">
      <c r="A608" s="16"/>
      <c r="B608" s="276"/>
      <c r="C608" s="277"/>
      <c r="D608" s="234" t="s">
        <v>173</v>
      </c>
      <c r="E608" s="278" t="s">
        <v>19</v>
      </c>
      <c r="F608" s="279" t="s">
        <v>353</v>
      </c>
      <c r="G608" s="277"/>
      <c r="H608" s="280">
        <v>555.19799999999998</v>
      </c>
      <c r="I608" s="281"/>
      <c r="J608" s="277"/>
      <c r="K608" s="277"/>
      <c r="L608" s="282"/>
      <c r="M608" s="283"/>
      <c r="N608" s="284"/>
      <c r="O608" s="284"/>
      <c r="P608" s="284"/>
      <c r="Q608" s="284"/>
      <c r="R608" s="284"/>
      <c r="S608" s="284"/>
      <c r="T608" s="285"/>
      <c r="U608" s="16"/>
      <c r="V608" s="16"/>
      <c r="W608" s="16"/>
      <c r="X608" s="16"/>
      <c r="Y608" s="16"/>
      <c r="Z608" s="16"/>
      <c r="AA608" s="16"/>
      <c r="AB608" s="16"/>
      <c r="AC608" s="16"/>
      <c r="AD608" s="16"/>
      <c r="AE608" s="16"/>
      <c r="AT608" s="286" t="s">
        <v>173</v>
      </c>
      <c r="AU608" s="286" t="s">
        <v>85</v>
      </c>
      <c r="AV608" s="16" t="s">
        <v>162</v>
      </c>
      <c r="AW608" s="16" t="s">
        <v>37</v>
      </c>
      <c r="AX608" s="16" t="s">
        <v>77</v>
      </c>
      <c r="AY608" s="286" t="s">
        <v>161</v>
      </c>
    </row>
    <row r="609" s="14" customFormat="1">
      <c r="A609" s="14"/>
      <c r="B609" s="244"/>
      <c r="C609" s="245"/>
      <c r="D609" s="234" t="s">
        <v>173</v>
      </c>
      <c r="E609" s="246" t="s">
        <v>19</v>
      </c>
      <c r="F609" s="247" t="s">
        <v>806</v>
      </c>
      <c r="G609" s="245"/>
      <c r="H609" s="246" t="s">
        <v>19</v>
      </c>
      <c r="I609" s="248"/>
      <c r="J609" s="245"/>
      <c r="K609" s="245"/>
      <c r="L609" s="249"/>
      <c r="M609" s="250"/>
      <c r="N609" s="251"/>
      <c r="O609" s="251"/>
      <c r="P609" s="251"/>
      <c r="Q609" s="251"/>
      <c r="R609" s="251"/>
      <c r="S609" s="251"/>
      <c r="T609" s="252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3" t="s">
        <v>173</v>
      </c>
      <c r="AU609" s="253" t="s">
        <v>85</v>
      </c>
      <c r="AV609" s="14" t="s">
        <v>81</v>
      </c>
      <c r="AW609" s="14" t="s">
        <v>37</v>
      </c>
      <c r="AX609" s="14" t="s">
        <v>77</v>
      </c>
      <c r="AY609" s="253" t="s">
        <v>161</v>
      </c>
    </row>
    <row r="610" s="13" customFormat="1">
      <c r="A610" s="13"/>
      <c r="B610" s="232"/>
      <c r="C610" s="233"/>
      <c r="D610" s="234" t="s">
        <v>173</v>
      </c>
      <c r="E610" s="235" t="s">
        <v>19</v>
      </c>
      <c r="F610" s="236" t="s">
        <v>807</v>
      </c>
      <c r="G610" s="233"/>
      <c r="H610" s="237">
        <v>-36.765000000000001</v>
      </c>
      <c r="I610" s="238"/>
      <c r="J610" s="233"/>
      <c r="K610" s="233"/>
      <c r="L610" s="239"/>
      <c r="M610" s="240"/>
      <c r="N610" s="241"/>
      <c r="O610" s="241"/>
      <c r="P610" s="241"/>
      <c r="Q610" s="241"/>
      <c r="R610" s="241"/>
      <c r="S610" s="241"/>
      <c r="T610" s="242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3" t="s">
        <v>173</v>
      </c>
      <c r="AU610" s="243" t="s">
        <v>85</v>
      </c>
      <c r="AV610" s="13" t="s">
        <v>85</v>
      </c>
      <c r="AW610" s="13" t="s">
        <v>37</v>
      </c>
      <c r="AX610" s="13" t="s">
        <v>77</v>
      </c>
      <c r="AY610" s="243" t="s">
        <v>161</v>
      </c>
    </row>
    <row r="611" s="14" customFormat="1">
      <c r="A611" s="14"/>
      <c r="B611" s="244"/>
      <c r="C611" s="245"/>
      <c r="D611" s="234" t="s">
        <v>173</v>
      </c>
      <c r="E611" s="246" t="s">
        <v>19</v>
      </c>
      <c r="F611" s="247" t="s">
        <v>808</v>
      </c>
      <c r="G611" s="245"/>
      <c r="H611" s="246" t="s">
        <v>19</v>
      </c>
      <c r="I611" s="248"/>
      <c r="J611" s="245"/>
      <c r="K611" s="245"/>
      <c r="L611" s="249"/>
      <c r="M611" s="250"/>
      <c r="N611" s="251"/>
      <c r="O611" s="251"/>
      <c r="P611" s="251"/>
      <c r="Q611" s="251"/>
      <c r="R611" s="251"/>
      <c r="S611" s="251"/>
      <c r="T611" s="252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3" t="s">
        <v>173</v>
      </c>
      <c r="AU611" s="253" t="s">
        <v>85</v>
      </c>
      <c r="AV611" s="14" t="s">
        <v>81</v>
      </c>
      <c r="AW611" s="14" t="s">
        <v>37</v>
      </c>
      <c r="AX611" s="14" t="s">
        <v>77</v>
      </c>
      <c r="AY611" s="253" t="s">
        <v>161</v>
      </c>
    </row>
    <row r="612" s="13" customFormat="1">
      <c r="A612" s="13"/>
      <c r="B612" s="232"/>
      <c r="C612" s="233"/>
      <c r="D612" s="234" t="s">
        <v>173</v>
      </c>
      <c r="E612" s="235" t="s">
        <v>19</v>
      </c>
      <c r="F612" s="236" t="s">
        <v>809</v>
      </c>
      <c r="G612" s="233"/>
      <c r="H612" s="237">
        <v>-31.359999999999999</v>
      </c>
      <c r="I612" s="238"/>
      <c r="J612" s="233"/>
      <c r="K612" s="233"/>
      <c r="L612" s="239"/>
      <c r="M612" s="240"/>
      <c r="N612" s="241"/>
      <c r="O612" s="241"/>
      <c r="P612" s="241"/>
      <c r="Q612" s="241"/>
      <c r="R612" s="241"/>
      <c r="S612" s="241"/>
      <c r="T612" s="242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3" t="s">
        <v>173</v>
      </c>
      <c r="AU612" s="243" t="s">
        <v>85</v>
      </c>
      <c r="AV612" s="13" t="s">
        <v>85</v>
      </c>
      <c r="AW612" s="13" t="s">
        <v>37</v>
      </c>
      <c r="AX612" s="13" t="s">
        <v>77</v>
      </c>
      <c r="AY612" s="243" t="s">
        <v>161</v>
      </c>
    </row>
    <row r="613" s="13" customFormat="1">
      <c r="A613" s="13"/>
      <c r="B613" s="232"/>
      <c r="C613" s="233"/>
      <c r="D613" s="234" t="s">
        <v>173</v>
      </c>
      <c r="E613" s="235" t="s">
        <v>19</v>
      </c>
      <c r="F613" s="236" t="s">
        <v>810</v>
      </c>
      <c r="G613" s="233"/>
      <c r="H613" s="237">
        <v>-8.6999999999999993</v>
      </c>
      <c r="I613" s="238"/>
      <c r="J613" s="233"/>
      <c r="K613" s="233"/>
      <c r="L613" s="239"/>
      <c r="M613" s="240"/>
      <c r="N613" s="241"/>
      <c r="O613" s="241"/>
      <c r="P613" s="241"/>
      <c r="Q613" s="241"/>
      <c r="R613" s="241"/>
      <c r="S613" s="241"/>
      <c r="T613" s="242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3" t="s">
        <v>173</v>
      </c>
      <c r="AU613" s="243" t="s">
        <v>85</v>
      </c>
      <c r="AV613" s="13" t="s">
        <v>85</v>
      </c>
      <c r="AW613" s="13" t="s">
        <v>37</v>
      </c>
      <c r="AX613" s="13" t="s">
        <v>77</v>
      </c>
      <c r="AY613" s="243" t="s">
        <v>161</v>
      </c>
    </row>
    <row r="614" s="14" customFormat="1">
      <c r="A614" s="14"/>
      <c r="B614" s="244"/>
      <c r="C614" s="245"/>
      <c r="D614" s="234" t="s">
        <v>173</v>
      </c>
      <c r="E614" s="246" t="s">
        <v>19</v>
      </c>
      <c r="F614" s="247" t="s">
        <v>811</v>
      </c>
      <c r="G614" s="245"/>
      <c r="H614" s="246" t="s">
        <v>19</v>
      </c>
      <c r="I614" s="248"/>
      <c r="J614" s="245"/>
      <c r="K614" s="245"/>
      <c r="L614" s="249"/>
      <c r="M614" s="250"/>
      <c r="N614" s="251"/>
      <c r="O614" s="251"/>
      <c r="P614" s="251"/>
      <c r="Q614" s="251"/>
      <c r="R614" s="251"/>
      <c r="S614" s="251"/>
      <c r="T614" s="252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3" t="s">
        <v>173</v>
      </c>
      <c r="AU614" s="253" t="s">
        <v>85</v>
      </c>
      <c r="AV614" s="14" t="s">
        <v>81</v>
      </c>
      <c r="AW614" s="14" t="s">
        <v>37</v>
      </c>
      <c r="AX614" s="14" t="s">
        <v>77</v>
      </c>
      <c r="AY614" s="253" t="s">
        <v>161</v>
      </c>
    </row>
    <row r="615" s="13" customFormat="1">
      <c r="A615" s="13"/>
      <c r="B615" s="232"/>
      <c r="C615" s="233"/>
      <c r="D615" s="234" t="s">
        <v>173</v>
      </c>
      <c r="E615" s="235" t="s">
        <v>19</v>
      </c>
      <c r="F615" s="236" t="s">
        <v>812</v>
      </c>
      <c r="G615" s="233"/>
      <c r="H615" s="237">
        <v>-15.957000000000001</v>
      </c>
      <c r="I615" s="238"/>
      <c r="J615" s="233"/>
      <c r="K615" s="233"/>
      <c r="L615" s="239"/>
      <c r="M615" s="240"/>
      <c r="N615" s="241"/>
      <c r="O615" s="241"/>
      <c r="P615" s="241"/>
      <c r="Q615" s="241"/>
      <c r="R615" s="241"/>
      <c r="S615" s="241"/>
      <c r="T615" s="242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3" t="s">
        <v>173</v>
      </c>
      <c r="AU615" s="243" t="s">
        <v>85</v>
      </c>
      <c r="AV615" s="13" t="s">
        <v>85</v>
      </c>
      <c r="AW615" s="13" t="s">
        <v>37</v>
      </c>
      <c r="AX615" s="13" t="s">
        <v>77</v>
      </c>
      <c r="AY615" s="243" t="s">
        <v>161</v>
      </c>
    </row>
    <row r="616" s="13" customFormat="1">
      <c r="A616" s="13"/>
      <c r="B616" s="232"/>
      <c r="C616" s="233"/>
      <c r="D616" s="234" t="s">
        <v>173</v>
      </c>
      <c r="E616" s="235" t="s">
        <v>19</v>
      </c>
      <c r="F616" s="236" t="s">
        <v>813</v>
      </c>
      <c r="G616" s="233"/>
      <c r="H616" s="237">
        <v>-1.97</v>
      </c>
      <c r="I616" s="238"/>
      <c r="J616" s="233"/>
      <c r="K616" s="233"/>
      <c r="L616" s="239"/>
      <c r="M616" s="240"/>
      <c r="N616" s="241"/>
      <c r="O616" s="241"/>
      <c r="P616" s="241"/>
      <c r="Q616" s="241"/>
      <c r="R616" s="241"/>
      <c r="S616" s="241"/>
      <c r="T616" s="242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3" t="s">
        <v>173</v>
      </c>
      <c r="AU616" s="243" t="s">
        <v>85</v>
      </c>
      <c r="AV616" s="13" t="s">
        <v>85</v>
      </c>
      <c r="AW616" s="13" t="s">
        <v>37</v>
      </c>
      <c r="AX616" s="13" t="s">
        <v>77</v>
      </c>
      <c r="AY616" s="243" t="s">
        <v>161</v>
      </c>
    </row>
    <row r="617" s="14" customFormat="1">
      <c r="A617" s="14"/>
      <c r="B617" s="244"/>
      <c r="C617" s="245"/>
      <c r="D617" s="234" t="s">
        <v>173</v>
      </c>
      <c r="E617" s="246" t="s">
        <v>19</v>
      </c>
      <c r="F617" s="247" t="s">
        <v>814</v>
      </c>
      <c r="G617" s="245"/>
      <c r="H617" s="246" t="s">
        <v>19</v>
      </c>
      <c r="I617" s="248"/>
      <c r="J617" s="245"/>
      <c r="K617" s="245"/>
      <c r="L617" s="249"/>
      <c r="M617" s="250"/>
      <c r="N617" s="251"/>
      <c r="O617" s="251"/>
      <c r="P617" s="251"/>
      <c r="Q617" s="251"/>
      <c r="R617" s="251"/>
      <c r="S617" s="251"/>
      <c r="T617" s="252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3" t="s">
        <v>173</v>
      </c>
      <c r="AU617" s="253" t="s">
        <v>85</v>
      </c>
      <c r="AV617" s="14" t="s">
        <v>81</v>
      </c>
      <c r="AW617" s="14" t="s">
        <v>37</v>
      </c>
      <c r="AX617" s="14" t="s">
        <v>77</v>
      </c>
      <c r="AY617" s="253" t="s">
        <v>161</v>
      </c>
    </row>
    <row r="618" s="13" customFormat="1">
      <c r="A618" s="13"/>
      <c r="B618" s="232"/>
      <c r="C618" s="233"/>
      <c r="D618" s="234" t="s">
        <v>173</v>
      </c>
      <c r="E618" s="235" t="s">
        <v>19</v>
      </c>
      <c r="F618" s="236" t="s">
        <v>815</v>
      </c>
      <c r="G618" s="233"/>
      <c r="H618" s="237">
        <v>-20.923999999999999</v>
      </c>
      <c r="I618" s="238"/>
      <c r="J618" s="233"/>
      <c r="K618" s="233"/>
      <c r="L618" s="239"/>
      <c r="M618" s="240"/>
      <c r="N618" s="241"/>
      <c r="O618" s="241"/>
      <c r="P618" s="241"/>
      <c r="Q618" s="241"/>
      <c r="R618" s="241"/>
      <c r="S618" s="241"/>
      <c r="T618" s="242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3" t="s">
        <v>173</v>
      </c>
      <c r="AU618" s="243" t="s">
        <v>85</v>
      </c>
      <c r="AV618" s="13" t="s">
        <v>85</v>
      </c>
      <c r="AW618" s="13" t="s">
        <v>37</v>
      </c>
      <c r="AX618" s="13" t="s">
        <v>77</v>
      </c>
      <c r="AY618" s="243" t="s">
        <v>161</v>
      </c>
    </row>
    <row r="619" s="13" customFormat="1">
      <c r="A619" s="13"/>
      <c r="B619" s="232"/>
      <c r="C619" s="233"/>
      <c r="D619" s="234" t="s">
        <v>173</v>
      </c>
      <c r="E619" s="235" t="s">
        <v>19</v>
      </c>
      <c r="F619" s="236" t="s">
        <v>816</v>
      </c>
      <c r="G619" s="233"/>
      <c r="H619" s="237">
        <v>-63.901000000000003</v>
      </c>
      <c r="I619" s="238"/>
      <c r="J619" s="233"/>
      <c r="K619" s="233"/>
      <c r="L619" s="239"/>
      <c r="M619" s="240"/>
      <c r="N619" s="241"/>
      <c r="O619" s="241"/>
      <c r="P619" s="241"/>
      <c r="Q619" s="241"/>
      <c r="R619" s="241"/>
      <c r="S619" s="241"/>
      <c r="T619" s="242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3" t="s">
        <v>173</v>
      </c>
      <c r="AU619" s="243" t="s">
        <v>85</v>
      </c>
      <c r="AV619" s="13" t="s">
        <v>85</v>
      </c>
      <c r="AW619" s="13" t="s">
        <v>37</v>
      </c>
      <c r="AX619" s="13" t="s">
        <v>77</v>
      </c>
      <c r="AY619" s="243" t="s">
        <v>161</v>
      </c>
    </row>
    <row r="620" s="13" customFormat="1">
      <c r="A620" s="13"/>
      <c r="B620" s="232"/>
      <c r="C620" s="233"/>
      <c r="D620" s="234" t="s">
        <v>173</v>
      </c>
      <c r="E620" s="235" t="s">
        <v>19</v>
      </c>
      <c r="F620" s="236" t="s">
        <v>817</v>
      </c>
      <c r="G620" s="233"/>
      <c r="H620" s="237">
        <v>-5.3559999999999999</v>
      </c>
      <c r="I620" s="238"/>
      <c r="J620" s="233"/>
      <c r="K620" s="233"/>
      <c r="L620" s="239"/>
      <c r="M620" s="240"/>
      <c r="N620" s="241"/>
      <c r="O620" s="241"/>
      <c r="P620" s="241"/>
      <c r="Q620" s="241"/>
      <c r="R620" s="241"/>
      <c r="S620" s="241"/>
      <c r="T620" s="242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3" t="s">
        <v>173</v>
      </c>
      <c r="AU620" s="243" t="s">
        <v>85</v>
      </c>
      <c r="AV620" s="13" t="s">
        <v>85</v>
      </c>
      <c r="AW620" s="13" t="s">
        <v>37</v>
      </c>
      <c r="AX620" s="13" t="s">
        <v>77</v>
      </c>
      <c r="AY620" s="243" t="s">
        <v>161</v>
      </c>
    </row>
    <row r="621" s="13" customFormat="1">
      <c r="A621" s="13"/>
      <c r="B621" s="232"/>
      <c r="C621" s="233"/>
      <c r="D621" s="234" t="s">
        <v>173</v>
      </c>
      <c r="E621" s="235" t="s">
        <v>19</v>
      </c>
      <c r="F621" s="236" t="s">
        <v>818</v>
      </c>
      <c r="G621" s="233"/>
      <c r="H621" s="237">
        <v>-15.821</v>
      </c>
      <c r="I621" s="238"/>
      <c r="J621" s="233"/>
      <c r="K621" s="233"/>
      <c r="L621" s="239"/>
      <c r="M621" s="240"/>
      <c r="N621" s="241"/>
      <c r="O621" s="241"/>
      <c r="P621" s="241"/>
      <c r="Q621" s="241"/>
      <c r="R621" s="241"/>
      <c r="S621" s="241"/>
      <c r="T621" s="242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3" t="s">
        <v>173</v>
      </c>
      <c r="AU621" s="243" t="s">
        <v>85</v>
      </c>
      <c r="AV621" s="13" t="s">
        <v>85</v>
      </c>
      <c r="AW621" s="13" t="s">
        <v>37</v>
      </c>
      <c r="AX621" s="13" t="s">
        <v>77</v>
      </c>
      <c r="AY621" s="243" t="s">
        <v>161</v>
      </c>
    </row>
    <row r="622" s="13" customFormat="1">
      <c r="A622" s="13"/>
      <c r="B622" s="232"/>
      <c r="C622" s="233"/>
      <c r="D622" s="234" t="s">
        <v>173</v>
      </c>
      <c r="E622" s="235" t="s">
        <v>19</v>
      </c>
      <c r="F622" s="236" t="s">
        <v>819</v>
      </c>
      <c r="G622" s="233"/>
      <c r="H622" s="237">
        <v>-2.9159999999999999</v>
      </c>
      <c r="I622" s="238"/>
      <c r="J622" s="233"/>
      <c r="K622" s="233"/>
      <c r="L622" s="239"/>
      <c r="M622" s="240"/>
      <c r="N622" s="241"/>
      <c r="O622" s="241"/>
      <c r="P622" s="241"/>
      <c r="Q622" s="241"/>
      <c r="R622" s="241"/>
      <c r="S622" s="241"/>
      <c r="T622" s="242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3" t="s">
        <v>173</v>
      </c>
      <c r="AU622" s="243" t="s">
        <v>85</v>
      </c>
      <c r="AV622" s="13" t="s">
        <v>85</v>
      </c>
      <c r="AW622" s="13" t="s">
        <v>37</v>
      </c>
      <c r="AX622" s="13" t="s">
        <v>77</v>
      </c>
      <c r="AY622" s="243" t="s">
        <v>161</v>
      </c>
    </row>
    <row r="623" s="13" customFormat="1">
      <c r="A623" s="13"/>
      <c r="B623" s="232"/>
      <c r="C623" s="233"/>
      <c r="D623" s="234" t="s">
        <v>173</v>
      </c>
      <c r="E623" s="235" t="s">
        <v>19</v>
      </c>
      <c r="F623" s="236" t="s">
        <v>820</v>
      </c>
      <c r="G623" s="233"/>
      <c r="H623" s="237">
        <v>-0.72899999999999998</v>
      </c>
      <c r="I623" s="238"/>
      <c r="J623" s="233"/>
      <c r="K623" s="233"/>
      <c r="L623" s="239"/>
      <c r="M623" s="240"/>
      <c r="N623" s="241"/>
      <c r="O623" s="241"/>
      <c r="P623" s="241"/>
      <c r="Q623" s="241"/>
      <c r="R623" s="241"/>
      <c r="S623" s="241"/>
      <c r="T623" s="242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3" t="s">
        <v>173</v>
      </c>
      <c r="AU623" s="243" t="s">
        <v>85</v>
      </c>
      <c r="AV623" s="13" t="s">
        <v>85</v>
      </c>
      <c r="AW623" s="13" t="s">
        <v>37</v>
      </c>
      <c r="AX623" s="13" t="s">
        <v>77</v>
      </c>
      <c r="AY623" s="243" t="s">
        <v>161</v>
      </c>
    </row>
    <row r="624" s="13" customFormat="1">
      <c r="A624" s="13"/>
      <c r="B624" s="232"/>
      <c r="C624" s="233"/>
      <c r="D624" s="234" t="s">
        <v>173</v>
      </c>
      <c r="E624" s="235" t="s">
        <v>19</v>
      </c>
      <c r="F624" s="236" t="s">
        <v>821</v>
      </c>
      <c r="G624" s="233"/>
      <c r="H624" s="237">
        <v>-3.9550000000000001</v>
      </c>
      <c r="I624" s="238"/>
      <c r="J624" s="233"/>
      <c r="K624" s="233"/>
      <c r="L624" s="239"/>
      <c r="M624" s="240"/>
      <c r="N624" s="241"/>
      <c r="O624" s="241"/>
      <c r="P624" s="241"/>
      <c r="Q624" s="241"/>
      <c r="R624" s="241"/>
      <c r="S624" s="241"/>
      <c r="T624" s="242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3" t="s">
        <v>173</v>
      </c>
      <c r="AU624" s="243" t="s">
        <v>85</v>
      </c>
      <c r="AV624" s="13" t="s">
        <v>85</v>
      </c>
      <c r="AW624" s="13" t="s">
        <v>37</v>
      </c>
      <c r="AX624" s="13" t="s">
        <v>77</v>
      </c>
      <c r="AY624" s="243" t="s">
        <v>161</v>
      </c>
    </row>
    <row r="625" s="13" customFormat="1">
      <c r="A625" s="13"/>
      <c r="B625" s="232"/>
      <c r="C625" s="233"/>
      <c r="D625" s="234" t="s">
        <v>173</v>
      </c>
      <c r="E625" s="235" t="s">
        <v>19</v>
      </c>
      <c r="F625" s="236" t="s">
        <v>822</v>
      </c>
      <c r="G625" s="233"/>
      <c r="H625" s="237">
        <v>-2.9249999999999998</v>
      </c>
      <c r="I625" s="238"/>
      <c r="J625" s="233"/>
      <c r="K625" s="233"/>
      <c r="L625" s="239"/>
      <c r="M625" s="240"/>
      <c r="N625" s="241"/>
      <c r="O625" s="241"/>
      <c r="P625" s="241"/>
      <c r="Q625" s="241"/>
      <c r="R625" s="241"/>
      <c r="S625" s="241"/>
      <c r="T625" s="242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3" t="s">
        <v>173</v>
      </c>
      <c r="AU625" s="243" t="s">
        <v>85</v>
      </c>
      <c r="AV625" s="13" t="s">
        <v>85</v>
      </c>
      <c r="AW625" s="13" t="s">
        <v>37</v>
      </c>
      <c r="AX625" s="13" t="s">
        <v>77</v>
      </c>
      <c r="AY625" s="243" t="s">
        <v>161</v>
      </c>
    </row>
    <row r="626" s="13" customFormat="1">
      <c r="A626" s="13"/>
      <c r="B626" s="232"/>
      <c r="C626" s="233"/>
      <c r="D626" s="234" t="s">
        <v>173</v>
      </c>
      <c r="E626" s="235" t="s">
        <v>19</v>
      </c>
      <c r="F626" s="236" t="s">
        <v>823</v>
      </c>
      <c r="G626" s="233"/>
      <c r="H626" s="237">
        <v>-2.6000000000000001</v>
      </c>
      <c r="I626" s="238"/>
      <c r="J626" s="233"/>
      <c r="K626" s="233"/>
      <c r="L626" s="239"/>
      <c r="M626" s="240"/>
      <c r="N626" s="241"/>
      <c r="O626" s="241"/>
      <c r="P626" s="241"/>
      <c r="Q626" s="241"/>
      <c r="R626" s="241"/>
      <c r="S626" s="241"/>
      <c r="T626" s="242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3" t="s">
        <v>173</v>
      </c>
      <c r="AU626" s="243" t="s">
        <v>85</v>
      </c>
      <c r="AV626" s="13" t="s">
        <v>85</v>
      </c>
      <c r="AW626" s="13" t="s">
        <v>37</v>
      </c>
      <c r="AX626" s="13" t="s">
        <v>77</v>
      </c>
      <c r="AY626" s="243" t="s">
        <v>161</v>
      </c>
    </row>
    <row r="627" s="16" customFormat="1">
      <c r="A627" s="16"/>
      <c r="B627" s="276"/>
      <c r="C627" s="277"/>
      <c r="D627" s="234" t="s">
        <v>173</v>
      </c>
      <c r="E627" s="278" t="s">
        <v>19</v>
      </c>
      <c r="F627" s="279" t="s">
        <v>353</v>
      </c>
      <c r="G627" s="277"/>
      <c r="H627" s="280">
        <v>-213.87899999999999</v>
      </c>
      <c r="I627" s="281"/>
      <c r="J627" s="277"/>
      <c r="K627" s="277"/>
      <c r="L627" s="282"/>
      <c r="M627" s="283"/>
      <c r="N627" s="284"/>
      <c r="O627" s="284"/>
      <c r="P627" s="284"/>
      <c r="Q627" s="284"/>
      <c r="R627" s="284"/>
      <c r="S627" s="284"/>
      <c r="T627" s="285"/>
      <c r="U627" s="16"/>
      <c r="V627" s="16"/>
      <c r="W627" s="16"/>
      <c r="X627" s="16"/>
      <c r="Y627" s="16"/>
      <c r="Z627" s="16"/>
      <c r="AA627" s="16"/>
      <c r="AB627" s="16"/>
      <c r="AC627" s="16"/>
      <c r="AD627" s="16"/>
      <c r="AE627" s="16"/>
      <c r="AT627" s="286" t="s">
        <v>173</v>
      </c>
      <c r="AU627" s="286" t="s">
        <v>85</v>
      </c>
      <c r="AV627" s="16" t="s">
        <v>162</v>
      </c>
      <c r="AW627" s="16" t="s">
        <v>37</v>
      </c>
      <c r="AX627" s="16" t="s">
        <v>77</v>
      </c>
      <c r="AY627" s="286" t="s">
        <v>161</v>
      </c>
    </row>
    <row r="628" s="14" customFormat="1">
      <c r="A628" s="14"/>
      <c r="B628" s="244"/>
      <c r="C628" s="245"/>
      <c r="D628" s="234" t="s">
        <v>173</v>
      </c>
      <c r="E628" s="246" t="s">
        <v>19</v>
      </c>
      <c r="F628" s="247" t="s">
        <v>824</v>
      </c>
      <c r="G628" s="245"/>
      <c r="H628" s="246" t="s">
        <v>19</v>
      </c>
      <c r="I628" s="248"/>
      <c r="J628" s="245"/>
      <c r="K628" s="245"/>
      <c r="L628" s="249"/>
      <c r="M628" s="250"/>
      <c r="N628" s="251"/>
      <c r="O628" s="251"/>
      <c r="P628" s="251"/>
      <c r="Q628" s="251"/>
      <c r="R628" s="251"/>
      <c r="S628" s="251"/>
      <c r="T628" s="252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3" t="s">
        <v>173</v>
      </c>
      <c r="AU628" s="253" t="s">
        <v>85</v>
      </c>
      <c r="AV628" s="14" t="s">
        <v>81</v>
      </c>
      <c r="AW628" s="14" t="s">
        <v>37</v>
      </c>
      <c r="AX628" s="14" t="s">
        <v>77</v>
      </c>
      <c r="AY628" s="253" t="s">
        <v>161</v>
      </c>
    </row>
    <row r="629" s="13" customFormat="1">
      <c r="A629" s="13"/>
      <c r="B629" s="232"/>
      <c r="C629" s="233"/>
      <c r="D629" s="234" t="s">
        <v>173</v>
      </c>
      <c r="E629" s="235" t="s">
        <v>19</v>
      </c>
      <c r="F629" s="236" t="s">
        <v>825</v>
      </c>
      <c r="G629" s="233"/>
      <c r="H629" s="237">
        <v>66.840000000000003</v>
      </c>
      <c r="I629" s="238"/>
      <c r="J629" s="233"/>
      <c r="K629" s="233"/>
      <c r="L629" s="239"/>
      <c r="M629" s="240"/>
      <c r="N629" s="241"/>
      <c r="O629" s="241"/>
      <c r="P629" s="241"/>
      <c r="Q629" s="241"/>
      <c r="R629" s="241"/>
      <c r="S629" s="241"/>
      <c r="T629" s="242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3" t="s">
        <v>173</v>
      </c>
      <c r="AU629" s="243" t="s">
        <v>85</v>
      </c>
      <c r="AV629" s="13" t="s">
        <v>85</v>
      </c>
      <c r="AW629" s="13" t="s">
        <v>37</v>
      </c>
      <c r="AX629" s="13" t="s">
        <v>77</v>
      </c>
      <c r="AY629" s="243" t="s">
        <v>161</v>
      </c>
    </row>
    <row r="630" s="16" customFormat="1">
      <c r="A630" s="16"/>
      <c r="B630" s="276"/>
      <c r="C630" s="277"/>
      <c r="D630" s="234" t="s">
        <v>173</v>
      </c>
      <c r="E630" s="278" t="s">
        <v>19</v>
      </c>
      <c r="F630" s="279" t="s">
        <v>353</v>
      </c>
      <c r="G630" s="277"/>
      <c r="H630" s="280">
        <v>66.840000000000003</v>
      </c>
      <c r="I630" s="281"/>
      <c r="J630" s="277"/>
      <c r="K630" s="277"/>
      <c r="L630" s="282"/>
      <c r="M630" s="283"/>
      <c r="N630" s="284"/>
      <c r="O630" s="284"/>
      <c r="P630" s="284"/>
      <c r="Q630" s="284"/>
      <c r="R630" s="284"/>
      <c r="S630" s="284"/>
      <c r="T630" s="285"/>
      <c r="U630" s="16"/>
      <c r="V630" s="16"/>
      <c r="W630" s="16"/>
      <c r="X630" s="16"/>
      <c r="Y630" s="16"/>
      <c r="Z630" s="16"/>
      <c r="AA630" s="16"/>
      <c r="AB630" s="16"/>
      <c r="AC630" s="16"/>
      <c r="AD630" s="16"/>
      <c r="AE630" s="16"/>
      <c r="AT630" s="286" t="s">
        <v>173</v>
      </c>
      <c r="AU630" s="286" t="s">
        <v>85</v>
      </c>
      <c r="AV630" s="16" t="s">
        <v>162</v>
      </c>
      <c r="AW630" s="16" t="s">
        <v>37</v>
      </c>
      <c r="AX630" s="16" t="s">
        <v>77</v>
      </c>
      <c r="AY630" s="286" t="s">
        <v>161</v>
      </c>
    </row>
    <row r="631" s="15" customFormat="1">
      <c r="A631" s="15"/>
      <c r="B631" s="265"/>
      <c r="C631" s="266"/>
      <c r="D631" s="234" t="s">
        <v>173</v>
      </c>
      <c r="E631" s="267" t="s">
        <v>19</v>
      </c>
      <c r="F631" s="268" t="s">
        <v>210</v>
      </c>
      <c r="G631" s="266"/>
      <c r="H631" s="269">
        <v>408.15899999999999</v>
      </c>
      <c r="I631" s="270"/>
      <c r="J631" s="266"/>
      <c r="K631" s="266"/>
      <c r="L631" s="271"/>
      <c r="M631" s="272"/>
      <c r="N631" s="273"/>
      <c r="O631" s="273"/>
      <c r="P631" s="273"/>
      <c r="Q631" s="273"/>
      <c r="R631" s="273"/>
      <c r="S631" s="273"/>
      <c r="T631" s="274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75" t="s">
        <v>173</v>
      </c>
      <c r="AU631" s="275" t="s">
        <v>85</v>
      </c>
      <c r="AV631" s="15" t="s">
        <v>169</v>
      </c>
      <c r="AW631" s="15" t="s">
        <v>37</v>
      </c>
      <c r="AX631" s="15" t="s">
        <v>77</v>
      </c>
      <c r="AY631" s="275" t="s">
        <v>161</v>
      </c>
    </row>
    <row r="632" s="13" customFormat="1">
      <c r="A632" s="13"/>
      <c r="B632" s="232"/>
      <c r="C632" s="233"/>
      <c r="D632" s="234" t="s">
        <v>173</v>
      </c>
      <c r="E632" s="235" t="s">
        <v>19</v>
      </c>
      <c r="F632" s="236" t="s">
        <v>835</v>
      </c>
      <c r="G632" s="233"/>
      <c r="H632" s="237">
        <v>428.56700000000001</v>
      </c>
      <c r="I632" s="238"/>
      <c r="J632" s="233"/>
      <c r="K632" s="233"/>
      <c r="L632" s="239"/>
      <c r="M632" s="240"/>
      <c r="N632" s="241"/>
      <c r="O632" s="241"/>
      <c r="P632" s="241"/>
      <c r="Q632" s="241"/>
      <c r="R632" s="241"/>
      <c r="S632" s="241"/>
      <c r="T632" s="242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3" t="s">
        <v>173</v>
      </c>
      <c r="AU632" s="243" t="s">
        <v>85</v>
      </c>
      <c r="AV632" s="13" t="s">
        <v>85</v>
      </c>
      <c r="AW632" s="13" t="s">
        <v>37</v>
      </c>
      <c r="AX632" s="13" t="s">
        <v>81</v>
      </c>
      <c r="AY632" s="243" t="s">
        <v>161</v>
      </c>
    </row>
    <row r="633" s="2" customFormat="1" ht="16.5" customHeight="1">
      <c r="A633" s="40"/>
      <c r="B633" s="41"/>
      <c r="C633" s="214" t="s">
        <v>836</v>
      </c>
      <c r="D633" s="214" t="s">
        <v>164</v>
      </c>
      <c r="E633" s="215" t="s">
        <v>837</v>
      </c>
      <c r="F633" s="216" t="s">
        <v>838</v>
      </c>
      <c r="G633" s="217" t="s">
        <v>167</v>
      </c>
      <c r="H633" s="218">
        <v>53.006999999999998</v>
      </c>
      <c r="I633" s="219"/>
      <c r="J633" s="220">
        <f>ROUND(I633*H633,2)</f>
        <v>0</v>
      </c>
      <c r="K633" s="216" t="s">
        <v>19</v>
      </c>
      <c r="L633" s="46"/>
      <c r="M633" s="221" t="s">
        <v>19</v>
      </c>
      <c r="N633" s="222" t="s">
        <v>48</v>
      </c>
      <c r="O633" s="86"/>
      <c r="P633" s="223">
        <f>O633*H633</f>
        <v>0</v>
      </c>
      <c r="Q633" s="223">
        <v>0</v>
      </c>
      <c r="R633" s="223">
        <f>Q633*H633</f>
        <v>0</v>
      </c>
      <c r="S633" s="223">
        <v>0.017999999999999999</v>
      </c>
      <c r="T633" s="224">
        <f>S633*H633</f>
        <v>0.95412599999999992</v>
      </c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R633" s="225" t="s">
        <v>267</v>
      </c>
      <c r="AT633" s="225" t="s">
        <v>164</v>
      </c>
      <c r="AU633" s="225" t="s">
        <v>85</v>
      </c>
      <c r="AY633" s="19" t="s">
        <v>161</v>
      </c>
      <c r="BE633" s="226">
        <f>IF(N633="základní",J633,0)</f>
        <v>0</v>
      </c>
      <c r="BF633" s="226">
        <f>IF(N633="snížená",J633,0)</f>
        <v>0</v>
      </c>
      <c r="BG633" s="226">
        <f>IF(N633="zákl. přenesená",J633,0)</f>
        <v>0</v>
      </c>
      <c r="BH633" s="226">
        <f>IF(N633="sníž. přenesená",J633,0)</f>
        <v>0</v>
      </c>
      <c r="BI633" s="226">
        <f>IF(N633="nulová",J633,0)</f>
        <v>0</v>
      </c>
      <c r="BJ633" s="19" t="s">
        <v>81</v>
      </c>
      <c r="BK633" s="226">
        <f>ROUND(I633*H633,2)</f>
        <v>0</v>
      </c>
      <c r="BL633" s="19" t="s">
        <v>267</v>
      </c>
      <c r="BM633" s="225" t="s">
        <v>839</v>
      </c>
    </row>
    <row r="634" s="14" customFormat="1">
      <c r="A634" s="14"/>
      <c r="B634" s="244"/>
      <c r="C634" s="245"/>
      <c r="D634" s="234" t="s">
        <v>173</v>
      </c>
      <c r="E634" s="246" t="s">
        <v>19</v>
      </c>
      <c r="F634" s="247" t="s">
        <v>840</v>
      </c>
      <c r="G634" s="245"/>
      <c r="H634" s="246" t="s">
        <v>19</v>
      </c>
      <c r="I634" s="248"/>
      <c r="J634" s="245"/>
      <c r="K634" s="245"/>
      <c r="L634" s="249"/>
      <c r="M634" s="250"/>
      <c r="N634" s="251"/>
      <c r="O634" s="251"/>
      <c r="P634" s="251"/>
      <c r="Q634" s="251"/>
      <c r="R634" s="251"/>
      <c r="S634" s="251"/>
      <c r="T634" s="252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3" t="s">
        <v>173</v>
      </c>
      <c r="AU634" s="253" t="s">
        <v>85</v>
      </c>
      <c r="AV634" s="14" t="s">
        <v>81</v>
      </c>
      <c r="AW634" s="14" t="s">
        <v>37</v>
      </c>
      <c r="AX634" s="14" t="s">
        <v>77</v>
      </c>
      <c r="AY634" s="253" t="s">
        <v>161</v>
      </c>
    </row>
    <row r="635" s="13" customFormat="1">
      <c r="A635" s="13"/>
      <c r="B635" s="232"/>
      <c r="C635" s="233"/>
      <c r="D635" s="234" t="s">
        <v>173</v>
      </c>
      <c r="E635" s="235" t="s">
        <v>19</v>
      </c>
      <c r="F635" s="236" t="s">
        <v>841</v>
      </c>
      <c r="G635" s="233"/>
      <c r="H635" s="237">
        <v>53.006999999999998</v>
      </c>
      <c r="I635" s="238"/>
      <c r="J635" s="233"/>
      <c r="K635" s="233"/>
      <c r="L635" s="239"/>
      <c r="M635" s="240"/>
      <c r="N635" s="241"/>
      <c r="O635" s="241"/>
      <c r="P635" s="241"/>
      <c r="Q635" s="241"/>
      <c r="R635" s="241"/>
      <c r="S635" s="241"/>
      <c r="T635" s="242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3" t="s">
        <v>173</v>
      </c>
      <c r="AU635" s="243" t="s">
        <v>85</v>
      </c>
      <c r="AV635" s="13" t="s">
        <v>85</v>
      </c>
      <c r="AW635" s="13" t="s">
        <v>37</v>
      </c>
      <c r="AX635" s="13" t="s">
        <v>81</v>
      </c>
      <c r="AY635" s="243" t="s">
        <v>161</v>
      </c>
    </row>
    <row r="636" s="2" customFormat="1" ht="21.75" customHeight="1">
      <c r="A636" s="40"/>
      <c r="B636" s="41"/>
      <c r="C636" s="214" t="s">
        <v>842</v>
      </c>
      <c r="D636" s="214" t="s">
        <v>164</v>
      </c>
      <c r="E636" s="215" t="s">
        <v>843</v>
      </c>
      <c r="F636" s="216" t="s">
        <v>844</v>
      </c>
      <c r="G636" s="217" t="s">
        <v>225</v>
      </c>
      <c r="H636" s="218">
        <v>110</v>
      </c>
      <c r="I636" s="219"/>
      <c r="J636" s="220">
        <f>ROUND(I636*H636,2)</f>
        <v>0</v>
      </c>
      <c r="K636" s="216" t="s">
        <v>168</v>
      </c>
      <c r="L636" s="46"/>
      <c r="M636" s="221" t="s">
        <v>19</v>
      </c>
      <c r="N636" s="222" t="s">
        <v>48</v>
      </c>
      <c r="O636" s="86"/>
      <c r="P636" s="223">
        <f>O636*H636</f>
        <v>0</v>
      </c>
      <c r="Q636" s="223">
        <v>0</v>
      </c>
      <c r="R636" s="223">
        <f>Q636*H636</f>
        <v>0</v>
      </c>
      <c r="S636" s="223">
        <v>0</v>
      </c>
      <c r="T636" s="224">
        <f>S636*H636</f>
        <v>0</v>
      </c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R636" s="225" t="s">
        <v>267</v>
      </c>
      <c r="AT636" s="225" t="s">
        <v>164</v>
      </c>
      <c r="AU636" s="225" t="s">
        <v>85</v>
      </c>
      <c r="AY636" s="19" t="s">
        <v>161</v>
      </c>
      <c r="BE636" s="226">
        <f>IF(N636="základní",J636,0)</f>
        <v>0</v>
      </c>
      <c r="BF636" s="226">
        <f>IF(N636="snížená",J636,0)</f>
        <v>0</v>
      </c>
      <c r="BG636" s="226">
        <f>IF(N636="zákl. přenesená",J636,0)</f>
        <v>0</v>
      </c>
      <c r="BH636" s="226">
        <f>IF(N636="sníž. přenesená",J636,0)</f>
        <v>0</v>
      </c>
      <c r="BI636" s="226">
        <f>IF(N636="nulová",J636,0)</f>
        <v>0</v>
      </c>
      <c r="BJ636" s="19" t="s">
        <v>81</v>
      </c>
      <c r="BK636" s="226">
        <f>ROUND(I636*H636,2)</f>
        <v>0</v>
      </c>
      <c r="BL636" s="19" t="s">
        <v>267</v>
      </c>
      <c r="BM636" s="225" t="s">
        <v>845</v>
      </c>
    </row>
    <row r="637" s="2" customFormat="1">
      <c r="A637" s="40"/>
      <c r="B637" s="41"/>
      <c r="C637" s="42"/>
      <c r="D637" s="227" t="s">
        <v>171</v>
      </c>
      <c r="E637" s="42"/>
      <c r="F637" s="228" t="s">
        <v>846</v>
      </c>
      <c r="G637" s="42"/>
      <c r="H637" s="42"/>
      <c r="I637" s="229"/>
      <c r="J637" s="42"/>
      <c r="K637" s="42"/>
      <c r="L637" s="46"/>
      <c r="M637" s="230"/>
      <c r="N637" s="231"/>
      <c r="O637" s="86"/>
      <c r="P637" s="86"/>
      <c r="Q637" s="86"/>
      <c r="R637" s="86"/>
      <c r="S637" s="86"/>
      <c r="T637" s="87"/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T637" s="19" t="s">
        <v>171</v>
      </c>
      <c r="AU637" s="19" t="s">
        <v>85</v>
      </c>
    </row>
    <row r="638" s="14" customFormat="1">
      <c r="A638" s="14"/>
      <c r="B638" s="244"/>
      <c r="C638" s="245"/>
      <c r="D638" s="234" t="s">
        <v>173</v>
      </c>
      <c r="E638" s="246" t="s">
        <v>19</v>
      </c>
      <c r="F638" s="247" t="s">
        <v>847</v>
      </c>
      <c r="G638" s="245"/>
      <c r="H638" s="246" t="s">
        <v>19</v>
      </c>
      <c r="I638" s="248"/>
      <c r="J638" s="245"/>
      <c r="K638" s="245"/>
      <c r="L638" s="249"/>
      <c r="M638" s="250"/>
      <c r="N638" s="251"/>
      <c r="O638" s="251"/>
      <c r="P638" s="251"/>
      <c r="Q638" s="251"/>
      <c r="R638" s="251"/>
      <c r="S638" s="251"/>
      <c r="T638" s="252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3" t="s">
        <v>173</v>
      </c>
      <c r="AU638" s="253" t="s">
        <v>85</v>
      </c>
      <c r="AV638" s="14" t="s">
        <v>81</v>
      </c>
      <c r="AW638" s="14" t="s">
        <v>37</v>
      </c>
      <c r="AX638" s="14" t="s">
        <v>77</v>
      </c>
      <c r="AY638" s="253" t="s">
        <v>161</v>
      </c>
    </row>
    <row r="639" s="13" customFormat="1">
      <c r="A639" s="13"/>
      <c r="B639" s="232"/>
      <c r="C639" s="233"/>
      <c r="D639" s="234" t="s">
        <v>173</v>
      </c>
      <c r="E639" s="235" t="s">
        <v>19</v>
      </c>
      <c r="F639" s="236" t="s">
        <v>848</v>
      </c>
      <c r="G639" s="233"/>
      <c r="H639" s="237">
        <v>110</v>
      </c>
      <c r="I639" s="238"/>
      <c r="J639" s="233"/>
      <c r="K639" s="233"/>
      <c r="L639" s="239"/>
      <c r="M639" s="240"/>
      <c r="N639" s="241"/>
      <c r="O639" s="241"/>
      <c r="P639" s="241"/>
      <c r="Q639" s="241"/>
      <c r="R639" s="241"/>
      <c r="S639" s="241"/>
      <c r="T639" s="242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3" t="s">
        <v>173</v>
      </c>
      <c r="AU639" s="243" t="s">
        <v>85</v>
      </c>
      <c r="AV639" s="13" t="s">
        <v>85</v>
      </c>
      <c r="AW639" s="13" t="s">
        <v>37</v>
      </c>
      <c r="AX639" s="13" t="s">
        <v>77</v>
      </c>
      <c r="AY639" s="243" t="s">
        <v>161</v>
      </c>
    </row>
    <row r="640" s="15" customFormat="1">
      <c r="A640" s="15"/>
      <c r="B640" s="265"/>
      <c r="C640" s="266"/>
      <c r="D640" s="234" t="s">
        <v>173</v>
      </c>
      <c r="E640" s="267" t="s">
        <v>19</v>
      </c>
      <c r="F640" s="268" t="s">
        <v>210</v>
      </c>
      <c r="G640" s="266"/>
      <c r="H640" s="269">
        <v>110</v>
      </c>
      <c r="I640" s="270"/>
      <c r="J640" s="266"/>
      <c r="K640" s="266"/>
      <c r="L640" s="271"/>
      <c r="M640" s="272"/>
      <c r="N640" s="273"/>
      <c r="O640" s="273"/>
      <c r="P640" s="273"/>
      <c r="Q640" s="273"/>
      <c r="R640" s="273"/>
      <c r="S640" s="273"/>
      <c r="T640" s="274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T640" s="275" t="s">
        <v>173</v>
      </c>
      <c r="AU640" s="275" t="s">
        <v>85</v>
      </c>
      <c r="AV640" s="15" t="s">
        <v>169</v>
      </c>
      <c r="AW640" s="15" t="s">
        <v>37</v>
      </c>
      <c r="AX640" s="15" t="s">
        <v>81</v>
      </c>
      <c r="AY640" s="275" t="s">
        <v>161</v>
      </c>
    </row>
    <row r="641" s="2" customFormat="1" ht="21.75" customHeight="1">
      <c r="A641" s="40"/>
      <c r="B641" s="41"/>
      <c r="C641" s="214" t="s">
        <v>849</v>
      </c>
      <c r="D641" s="214" t="s">
        <v>164</v>
      </c>
      <c r="E641" s="215" t="s">
        <v>850</v>
      </c>
      <c r="F641" s="216" t="s">
        <v>851</v>
      </c>
      <c r="G641" s="217" t="s">
        <v>225</v>
      </c>
      <c r="H641" s="218">
        <v>41.600000000000001</v>
      </c>
      <c r="I641" s="219"/>
      <c r="J641" s="220">
        <f>ROUND(I641*H641,2)</f>
        <v>0</v>
      </c>
      <c r="K641" s="216" t="s">
        <v>168</v>
      </c>
      <c r="L641" s="46"/>
      <c r="M641" s="221" t="s">
        <v>19</v>
      </c>
      <c r="N641" s="222" t="s">
        <v>48</v>
      </c>
      <c r="O641" s="86"/>
      <c r="P641" s="223">
        <f>O641*H641</f>
        <v>0</v>
      </c>
      <c r="Q641" s="223">
        <v>0</v>
      </c>
      <c r="R641" s="223">
        <f>Q641*H641</f>
        <v>0</v>
      </c>
      <c r="S641" s="223">
        <v>0</v>
      </c>
      <c r="T641" s="224">
        <f>S641*H641</f>
        <v>0</v>
      </c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R641" s="225" t="s">
        <v>267</v>
      </c>
      <c r="AT641" s="225" t="s">
        <v>164</v>
      </c>
      <c r="AU641" s="225" t="s">
        <v>85</v>
      </c>
      <c r="AY641" s="19" t="s">
        <v>161</v>
      </c>
      <c r="BE641" s="226">
        <f>IF(N641="základní",J641,0)</f>
        <v>0</v>
      </c>
      <c r="BF641" s="226">
        <f>IF(N641="snížená",J641,0)</f>
        <v>0</v>
      </c>
      <c r="BG641" s="226">
        <f>IF(N641="zákl. přenesená",J641,0)</f>
        <v>0</v>
      </c>
      <c r="BH641" s="226">
        <f>IF(N641="sníž. přenesená",J641,0)</f>
        <v>0</v>
      </c>
      <c r="BI641" s="226">
        <f>IF(N641="nulová",J641,0)</f>
        <v>0</v>
      </c>
      <c r="BJ641" s="19" t="s">
        <v>81</v>
      </c>
      <c r="BK641" s="226">
        <f>ROUND(I641*H641,2)</f>
        <v>0</v>
      </c>
      <c r="BL641" s="19" t="s">
        <v>267</v>
      </c>
      <c r="BM641" s="225" t="s">
        <v>852</v>
      </c>
    </row>
    <row r="642" s="2" customFormat="1">
      <c r="A642" s="40"/>
      <c r="B642" s="41"/>
      <c r="C642" s="42"/>
      <c r="D642" s="227" t="s">
        <v>171</v>
      </c>
      <c r="E642" s="42"/>
      <c r="F642" s="228" t="s">
        <v>853</v>
      </c>
      <c r="G642" s="42"/>
      <c r="H642" s="42"/>
      <c r="I642" s="229"/>
      <c r="J642" s="42"/>
      <c r="K642" s="42"/>
      <c r="L642" s="46"/>
      <c r="M642" s="230"/>
      <c r="N642" s="231"/>
      <c r="O642" s="86"/>
      <c r="P642" s="86"/>
      <c r="Q642" s="86"/>
      <c r="R642" s="86"/>
      <c r="S642" s="86"/>
      <c r="T642" s="87"/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T642" s="19" t="s">
        <v>171</v>
      </c>
      <c r="AU642" s="19" t="s">
        <v>85</v>
      </c>
    </row>
    <row r="643" s="14" customFormat="1">
      <c r="A643" s="14"/>
      <c r="B643" s="244"/>
      <c r="C643" s="245"/>
      <c r="D643" s="234" t="s">
        <v>173</v>
      </c>
      <c r="E643" s="246" t="s">
        <v>19</v>
      </c>
      <c r="F643" s="247" t="s">
        <v>854</v>
      </c>
      <c r="G643" s="245"/>
      <c r="H643" s="246" t="s">
        <v>19</v>
      </c>
      <c r="I643" s="248"/>
      <c r="J643" s="245"/>
      <c r="K643" s="245"/>
      <c r="L643" s="249"/>
      <c r="M643" s="250"/>
      <c r="N643" s="251"/>
      <c r="O643" s="251"/>
      <c r="P643" s="251"/>
      <c r="Q643" s="251"/>
      <c r="R643" s="251"/>
      <c r="S643" s="251"/>
      <c r="T643" s="252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3" t="s">
        <v>173</v>
      </c>
      <c r="AU643" s="253" t="s">
        <v>85</v>
      </c>
      <c r="AV643" s="14" t="s">
        <v>81</v>
      </c>
      <c r="AW643" s="14" t="s">
        <v>37</v>
      </c>
      <c r="AX643" s="14" t="s">
        <v>77</v>
      </c>
      <c r="AY643" s="253" t="s">
        <v>161</v>
      </c>
    </row>
    <row r="644" s="13" customFormat="1">
      <c r="A644" s="13"/>
      <c r="B644" s="232"/>
      <c r="C644" s="233"/>
      <c r="D644" s="234" t="s">
        <v>173</v>
      </c>
      <c r="E644" s="235" t="s">
        <v>19</v>
      </c>
      <c r="F644" s="236" t="s">
        <v>855</v>
      </c>
      <c r="G644" s="233"/>
      <c r="H644" s="237">
        <v>9</v>
      </c>
      <c r="I644" s="238"/>
      <c r="J644" s="233"/>
      <c r="K644" s="233"/>
      <c r="L644" s="239"/>
      <c r="M644" s="240"/>
      <c r="N644" s="241"/>
      <c r="O644" s="241"/>
      <c r="P644" s="241"/>
      <c r="Q644" s="241"/>
      <c r="R644" s="241"/>
      <c r="S644" s="241"/>
      <c r="T644" s="242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3" t="s">
        <v>173</v>
      </c>
      <c r="AU644" s="243" t="s">
        <v>85</v>
      </c>
      <c r="AV644" s="13" t="s">
        <v>85</v>
      </c>
      <c r="AW644" s="13" t="s">
        <v>37</v>
      </c>
      <c r="AX644" s="13" t="s">
        <v>77</v>
      </c>
      <c r="AY644" s="243" t="s">
        <v>161</v>
      </c>
    </row>
    <row r="645" s="14" customFormat="1">
      <c r="A645" s="14"/>
      <c r="B645" s="244"/>
      <c r="C645" s="245"/>
      <c r="D645" s="234" t="s">
        <v>173</v>
      </c>
      <c r="E645" s="246" t="s">
        <v>19</v>
      </c>
      <c r="F645" s="247" t="s">
        <v>856</v>
      </c>
      <c r="G645" s="245"/>
      <c r="H645" s="246" t="s">
        <v>19</v>
      </c>
      <c r="I645" s="248"/>
      <c r="J645" s="245"/>
      <c r="K645" s="245"/>
      <c r="L645" s="249"/>
      <c r="M645" s="250"/>
      <c r="N645" s="251"/>
      <c r="O645" s="251"/>
      <c r="P645" s="251"/>
      <c r="Q645" s="251"/>
      <c r="R645" s="251"/>
      <c r="S645" s="251"/>
      <c r="T645" s="252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3" t="s">
        <v>173</v>
      </c>
      <c r="AU645" s="253" t="s">
        <v>85</v>
      </c>
      <c r="AV645" s="14" t="s">
        <v>81</v>
      </c>
      <c r="AW645" s="14" t="s">
        <v>37</v>
      </c>
      <c r="AX645" s="14" t="s">
        <v>77</v>
      </c>
      <c r="AY645" s="253" t="s">
        <v>161</v>
      </c>
    </row>
    <row r="646" s="14" customFormat="1">
      <c r="A646" s="14"/>
      <c r="B646" s="244"/>
      <c r="C646" s="245"/>
      <c r="D646" s="234" t="s">
        <v>173</v>
      </c>
      <c r="E646" s="246" t="s">
        <v>19</v>
      </c>
      <c r="F646" s="247" t="s">
        <v>857</v>
      </c>
      <c r="G646" s="245"/>
      <c r="H646" s="246" t="s">
        <v>19</v>
      </c>
      <c r="I646" s="248"/>
      <c r="J646" s="245"/>
      <c r="K646" s="245"/>
      <c r="L646" s="249"/>
      <c r="M646" s="250"/>
      <c r="N646" s="251"/>
      <c r="O646" s="251"/>
      <c r="P646" s="251"/>
      <c r="Q646" s="251"/>
      <c r="R646" s="251"/>
      <c r="S646" s="251"/>
      <c r="T646" s="252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3" t="s">
        <v>173</v>
      </c>
      <c r="AU646" s="253" t="s">
        <v>85</v>
      </c>
      <c r="AV646" s="14" t="s">
        <v>81</v>
      </c>
      <c r="AW646" s="14" t="s">
        <v>37</v>
      </c>
      <c r="AX646" s="14" t="s">
        <v>77</v>
      </c>
      <c r="AY646" s="253" t="s">
        <v>161</v>
      </c>
    </row>
    <row r="647" s="13" customFormat="1">
      <c r="A647" s="13"/>
      <c r="B647" s="232"/>
      <c r="C647" s="233"/>
      <c r="D647" s="234" t="s">
        <v>173</v>
      </c>
      <c r="E647" s="235" t="s">
        <v>19</v>
      </c>
      <c r="F647" s="236" t="s">
        <v>858</v>
      </c>
      <c r="G647" s="233"/>
      <c r="H647" s="237">
        <v>3</v>
      </c>
      <c r="I647" s="238"/>
      <c r="J647" s="233"/>
      <c r="K647" s="233"/>
      <c r="L647" s="239"/>
      <c r="M647" s="240"/>
      <c r="N647" s="241"/>
      <c r="O647" s="241"/>
      <c r="P647" s="241"/>
      <c r="Q647" s="241"/>
      <c r="R647" s="241"/>
      <c r="S647" s="241"/>
      <c r="T647" s="242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3" t="s">
        <v>173</v>
      </c>
      <c r="AU647" s="243" t="s">
        <v>85</v>
      </c>
      <c r="AV647" s="13" t="s">
        <v>85</v>
      </c>
      <c r="AW647" s="13" t="s">
        <v>37</v>
      </c>
      <c r="AX647" s="13" t="s">
        <v>77</v>
      </c>
      <c r="AY647" s="243" t="s">
        <v>161</v>
      </c>
    </row>
    <row r="648" s="14" customFormat="1">
      <c r="A648" s="14"/>
      <c r="B648" s="244"/>
      <c r="C648" s="245"/>
      <c r="D648" s="234" t="s">
        <v>173</v>
      </c>
      <c r="E648" s="246" t="s">
        <v>19</v>
      </c>
      <c r="F648" s="247" t="s">
        <v>859</v>
      </c>
      <c r="G648" s="245"/>
      <c r="H648" s="246" t="s">
        <v>19</v>
      </c>
      <c r="I648" s="248"/>
      <c r="J648" s="245"/>
      <c r="K648" s="245"/>
      <c r="L648" s="249"/>
      <c r="M648" s="250"/>
      <c r="N648" s="251"/>
      <c r="O648" s="251"/>
      <c r="P648" s="251"/>
      <c r="Q648" s="251"/>
      <c r="R648" s="251"/>
      <c r="S648" s="251"/>
      <c r="T648" s="252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3" t="s">
        <v>173</v>
      </c>
      <c r="AU648" s="253" t="s">
        <v>85</v>
      </c>
      <c r="AV648" s="14" t="s">
        <v>81</v>
      </c>
      <c r="AW648" s="14" t="s">
        <v>37</v>
      </c>
      <c r="AX648" s="14" t="s">
        <v>77</v>
      </c>
      <c r="AY648" s="253" t="s">
        <v>161</v>
      </c>
    </row>
    <row r="649" s="13" customFormat="1">
      <c r="A649" s="13"/>
      <c r="B649" s="232"/>
      <c r="C649" s="233"/>
      <c r="D649" s="234" t="s">
        <v>173</v>
      </c>
      <c r="E649" s="235" t="s">
        <v>19</v>
      </c>
      <c r="F649" s="236" t="s">
        <v>860</v>
      </c>
      <c r="G649" s="233"/>
      <c r="H649" s="237">
        <v>17.600000000000001</v>
      </c>
      <c r="I649" s="238"/>
      <c r="J649" s="233"/>
      <c r="K649" s="233"/>
      <c r="L649" s="239"/>
      <c r="M649" s="240"/>
      <c r="N649" s="241"/>
      <c r="O649" s="241"/>
      <c r="P649" s="241"/>
      <c r="Q649" s="241"/>
      <c r="R649" s="241"/>
      <c r="S649" s="241"/>
      <c r="T649" s="242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3" t="s">
        <v>173</v>
      </c>
      <c r="AU649" s="243" t="s">
        <v>85</v>
      </c>
      <c r="AV649" s="13" t="s">
        <v>85</v>
      </c>
      <c r="AW649" s="13" t="s">
        <v>37</v>
      </c>
      <c r="AX649" s="13" t="s">
        <v>77</v>
      </c>
      <c r="AY649" s="243" t="s">
        <v>161</v>
      </c>
    </row>
    <row r="650" s="14" customFormat="1">
      <c r="A650" s="14"/>
      <c r="B650" s="244"/>
      <c r="C650" s="245"/>
      <c r="D650" s="234" t="s">
        <v>173</v>
      </c>
      <c r="E650" s="246" t="s">
        <v>19</v>
      </c>
      <c r="F650" s="247" t="s">
        <v>861</v>
      </c>
      <c r="G650" s="245"/>
      <c r="H650" s="246" t="s">
        <v>19</v>
      </c>
      <c r="I650" s="248"/>
      <c r="J650" s="245"/>
      <c r="K650" s="245"/>
      <c r="L650" s="249"/>
      <c r="M650" s="250"/>
      <c r="N650" s="251"/>
      <c r="O650" s="251"/>
      <c r="P650" s="251"/>
      <c r="Q650" s="251"/>
      <c r="R650" s="251"/>
      <c r="S650" s="251"/>
      <c r="T650" s="252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3" t="s">
        <v>173</v>
      </c>
      <c r="AU650" s="253" t="s">
        <v>85</v>
      </c>
      <c r="AV650" s="14" t="s">
        <v>81</v>
      </c>
      <c r="AW650" s="14" t="s">
        <v>37</v>
      </c>
      <c r="AX650" s="14" t="s">
        <v>77</v>
      </c>
      <c r="AY650" s="253" t="s">
        <v>161</v>
      </c>
    </row>
    <row r="651" s="13" customFormat="1">
      <c r="A651" s="13"/>
      <c r="B651" s="232"/>
      <c r="C651" s="233"/>
      <c r="D651" s="234" t="s">
        <v>173</v>
      </c>
      <c r="E651" s="235" t="s">
        <v>19</v>
      </c>
      <c r="F651" s="236" t="s">
        <v>862</v>
      </c>
      <c r="G651" s="233"/>
      <c r="H651" s="237">
        <v>10</v>
      </c>
      <c r="I651" s="238"/>
      <c r="J651" s="233"/>
      <c r="K651" s="233"/>
      <c r="L651" s="239"/>
      <c r="M651" s="240"/>
      <c r="N651" s="241"/>
      <c r="O651" s="241"/>
      <c r="P651" s="241"/>
      <c r="Q651" s="241"/>
      <c r="R651" s="241"/>
      <c r="S651" s="241"/>
      <c r="T651" s="242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3" t="s">
        <v>173</v>
      </c>
      <c r="AU651" s="243" t="s">
        <v>85</v>
      </c>
      <c r="AV651" s="13" t="s">
        <v>85</v>
      </c>
      <c r="AW651" s="13" t="s">
        <v>37</v>
      </c>
      <c r="AX651" s="13" t="s">
        <v>77</v>
      </c>
      <c r="AY651" s="243" t="s">
        <v>161</v>
      </c>
    </row>
    <row r="652" s="14" customFormat="1">
      <c r="A652" s="14"/>
      <c r="B652" s="244"/>
      <c r="C652" s="245"/>
      <c r="D652" s="234" t="s">
        <v>173</v>
      </c>
      <c r="E652" s="246" t="s">
        <v>19</v>
      </c>
      <c r="F652" s="247" t="s">
        <v>863</v>
      </c>
      <c r="G652" s="245"/>
      <c r="H652" s="246" t="s">
        <v>19</v>
      </c>
      <c r="I652" s="248"/>
      <c r="J652" s="245"/>
      <c r="K652" s="245"/>
      <c r="L652" s="249"/>
      <c r="M652" s="250"/>
      <c r="N652" s="251"/>
      <c r="O652" s="251"/>
      <c r="P652" s="251"/>
      <c r="Q652" s="251"/>
      <c r="R652" s="251"/>
      <c r="S652" s="251"/>
      <c r="T652" s="252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3" t="s">
        <v>173</v>
      </c>
      <c r="AU652" s="253" t="s">
        <v>85</v>
      </c>
      <c r="AV652" s="14" t="s">
        <v>81</v>
      </c>
      <c r="AW652" s="14" t="s">
        <v>37</v>
      </c>
      <c r="AX652" s="14" t="s">
        <v>77</v>
      </c>
      <c r="AY652" s="253" t="s">
        <v>161</v>
      </c>
    </row>
    <row r="653" s="13" customFormat="1">
      <c r="A653" s="13"/>
      <c r="B653" s="232"/>
      <c r="C653" s="233"/>
      <c r="D653" s="234" t="s">
        <v>173</v>
      </c>
      <c r="E653" s="235" t="s">
        <v>19</v>
      </c>
      <c r="F653" s="236" t="s">
        <v>864</v>
      </c>
      <c r="G653" s="233"/>
      <c r="H653" s="237">
        <v>2</v>
      </c>
      <c r="I653" s="238"/>
      <c r="J653" s="233"/>
      <c r="K653" s="233"/>
      <c r="L653" s="239"/>
      <c r="M653" s="240"/>
      <c r="N653" s="241"/>
      <c r="O653" s="241"/>
      <c r="P653" s="241"/>
      <c r="Q653" s="241"/>
      <c r="R653" s="241"/>
      <c r="S653" s="241"/>
      <c r="T653" s="242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3" t="s">
        <v>173</v>
      </c>
      <c r="AU653" s="243" t="s">
        <v>85</v>
      </c>
      <c r="AV653" s="13" t="s">
        <v>85</v>
      </c>
      <c r="AW653" s="13" t="s">
        <v>37</v>
      </c>
      <c r="AX653" s="13" t="s">
        <v>77</v>
      </c>
      <c r="AY653" s="243" t="s">
        <v>161</v>
      </c>
    </row>
    <row r="654" s="15" customFormat="1">
      <c r="A654" s="15"/>
      <c r="B654" s="265"/>
      <c r="C654" s="266"/>
      <c r="D654" s="234" t="s">
        <v>173</v>
      </c>
      <c r="E654" s="267" t="s">
        <v>19</v>
      </c>
      <c r="F654" s="268" t="s">
        <v>210</v>
      </c>
      <c r="G654" s="266"/>
      <c r="H654" s="269">
        <v>41.600000000000001</v>
      </c>
      <c r="I654" s="270"/>
      <c r="J654" s="266"/>
      <c r="K654" s="266"/>
      <c r="L654" s="271"/>
      <c r="M654" s="272"/>
      <c r="N654" s="273"/>
      <c r="O654" s="273"/>
      <c r="P654" s="273"/>
      <c r="Q654" s="273"/>
      <c r="R654" s="273"/>
      <c r="S654" s="273"/>
      <c r="T654" s="274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T654" s="275" t="s">
        <v>173</v>
      </c>
      <c r="AU654" s="275" t="s">
        <v>85</v>
      </c>
      <c r="AV654" s="15" t="s">
        <v>169</v>
      </c>
      <c r="AW654" s="15" t="s">
        <v>37</v>
      </c>
      <c r="AX654" s="15" t="s">
        <v>81</v>
      </c>
      <c r="AY654" s="275" t="s">
        <v>161</v>
      </c>
    </row>
    <row r="655" s="2" customFormat="1" ht="21.75" customHeight="1">
      <c r="A655" s="40"/>
      <c r="B655" s="41"/>
      <c r="C655" s="214" t="s">
        <v>455</v>
      </c>
      <c r="D655" s="214" t="s">
        <v>164</v>
      </c>
      <c r="E655" s="215" t="s">
        <v>850</v>
      </c>
      <c r="F655" s="216" t="s">
        <v>851</v>
      </c>
      <c r="G655" s="217" t="s">
        <v>225</v>
      </c>
      <c r="H655" s="218">
        <v>170</v>
      </c>
      <c r="I655" s="219"/>
      <c r="J655" s="220">
        <f>ROUND(I655*H655,2)</f>
        <v>0</v>
      </c>
      <c r="K655" s="216" t="s">
        <v>168</v>
      </c>
      <c r="L655" s="46"/>
      <c r="M655" s="221" t="s">
        <v>19</v>
      </c>
      <c r="N655" s="222" t="s">
        <v>48</v>
      </c>
      <c r="O655" s="86"/>
      <c r="P655" s="223">
        <f>O655*H655</f>
        <v>0</v>
      </c>
      <c r="Q655" s="223">
        <v>0</v>
      </c>
      <c r="R655" s="223">
        <f>Q655*H655</f>
        <v>0</v>
      </c>
      <c r="S655" s="223">
        <v>0</v>
      </c>
      <c r="T655" s="224">
        <f>S655*H655</f>
        <v>0</v>
      </c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R655" s="225" t="s">
        <v>267</v>
      </c>
      <c r="AT655" s="225" t="s">
        <v>164</v>
      </c>
      <c r="AU655" s="225" t="s">
        <v>85</v>
      </c>
      <c r="AY655" s="19" t="s">
        <v>161</v>
      </c>
      <c r="BE655" s="226">
        <f>IF(N655="základní",J655,0)</f>
        <v>0</v>
      </c>
      <c r="BF655" s="226">
        <f>IF(N655="snížená",J655,0)</f>
        <v>0</v>
      </c>
      <c r="BG655" s="226">
        <f>IF(N655="zákl. přenesená",J655,0)</f>
        <v>0</v>
      </c>
      <c r="BH655" s="226">
        <f>IF(N655="sníž. přenesená",J655,0)</f>
        <v>0</v>
      </c>
      <c r="BI655" s="226">
        <f>IF(N655="nulová",J655,0)</f>
        <v>0</v>
      </c>
      <c r="BJ655" s="19" t="s">
        <v>81</v>
      </c>
      <c r="BK655" s="226">
        <f>ROUND(I655*H655,2)</f>
        <v>0</v>
      </c>
      <c r="BL655" s="19" t="s">
        <v>267</v>
      </c>
      <c r="BM655" s="225" t="s">
        <v>865</v>
      </c>
    </row>
    <row r="656" s="2" customFormat="1">
      <c r="A656" s="40"/>
      <c r="B656" s="41"/>
      <c r="C656" s="42"/>
      <c r="D656" s="227" t="s">
        <v>171</v>
      </c>
      <c r="E656" s="42"/>
      <c r="F656" s="228" t="s">
        <v>853</v>
      </c>
      <c r="G656" s="42"/>
      <c r="H656" s="42"/>
      <c r="I656" s="229"/>
      <c r="J656" s="42"/>
      <c r="K656" s="42"/>
      <c r="L656" s="46"/>
      <c r="M656" s="230"/>
      <c r="N656" s="231"/>
      <c r="O656" s="86"/>
      <c r="P656" s="86"/>
      <c r="Q656" s="86"/>
      <c r="R656" s="86"/>
      <c r="S656" s="86"/>
      <c r="T656" s="87"/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T656" s="19" t="s">
        <v>171</v>
      </c>
      <c r="AU656" s="19" t="s">
        <v>85</v>
      </c>
    </row>
    <row r="657" s="14" customFormat="1">
      <c r="A657" s="14"/>
      <c r="B657" s="244"/>
      <c r="C657" s="245"/>
      <c r="D657" s="234" t="s">
        <v>173</v>
      </c>
      <c r="E657" s="246" t="s">
        <v>19</v>
      </c>
      <c r="F657" s="247" t="s">
        <v>866</v>
      </c>
      <c r="G657" s="245"/>
      <c r="H657" s="246" t="s">
        <v>19</v>
      </c>
      <c r="I657" s="248"/>
      <c r="J657" s="245"/>
      <c r="K657" s="245"/>
      <c r="L657" s="249"/>
      <c r="M657" s="250"/>
      <c r="N657" s="251"/>
      <c r="O657" s="251"/>
      <c r="P657" s="251"/>
      <c r="Q657" s="251"/>
      <c r="R657" s="251"/>
      <c r="S657" s="251"/>
      <c r="T657" s="252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3" t="s">
        <v>173</v>
      </c>
      <c r="AU657" s="253" t="s">
        <v>85</v>
      </c>
      <c r="AV657" s="14" t="s">
        <v>81</v>
      </c>
      <c r="AW657" s="14" t="s">
        <v>37</v>
      </c>
      <c r="AX657" s="14" t="s">
        <v>77</v>
      </c>
      <c r="AY657" s="253" t="s">
        <v>161</v>
      </c>
    </row>
    <row r="658" s="13" customFormat="1">
      <c r="A658" s="13"/>
      <c r="B658" s="232"/>
      <c r="C658" s="233"/>
      <c r="D658" s="234" t="s">
        <v>173</v>
      </c>
      <c r="E658" s="235" t="s">
        <v>19</v>
      </c>
      <c r="F658" s="236" t="s">
        <v>572</v>
      </c>
      <c r="G658" s="233"/>
      <c r="H658" s="237">
        <v>58</v>
      </c>
      <c r="I658" s="238"/>
      <c r="J658" s="233"/>
      <c r="K658" s="233"/>
      <c r="L658" s="239"/>
      <c r="M658" s="240"/>
      <c r="N658" s="241"/>
      <c r="O658" s="241"/>
      <c r="P658" s="241"/>
      <c r="Q658" s="241"/>
      <c r="R658" s="241"/>
      <c r="S658" s="241"/>
      <c r="T658" s="242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3" t="s">
        <v>173</v>
      </c>
      <c r="AU658" s="243" t="s">
        <v>85</v>
      </c>
      <c r="AV658" s="13" t="s">
        <v>85</v>
      </c>
      <c r="AW658" s="13" t="s">
        <v>37</v>
      </c>
      <c r="AX658" s="13" t="s">
        <v>77</v>
      </c>
      <c r="AY658" s="243" t="s">
        <v>161</v>
      </c>
    </row>
    <row r="659" s="14" customFormat="1">
      <c r="A659" s="14"/>
      <c r="B659" s="244"/>
      <c r="C659" s="245"/>
      <c r="D659" s="234" t="s">
        <v>173</v>
      </c>
      <c r="E659" s="246" t="s">
        <v>19</v>
      </c>
      <c r="F659" s="247" t="s">
        <v>867</v>
      </c>
      <c r="G659" s="245"/>
      <c r="H659" s="246" t="s">
        <v>19</v>
      </c>
      <c r="I659" s="248"/>
      <c r="J659" s="245"/>
      <c r="K659" s="245"/>
      <c r="L659" s="249"/>
      <c r="M659" s="250"/>
      <c r="N659" s="251"/>
      <c r="O659" s="251"/>
      <c r="P659" s="251"/>
      <c r="Q659" s="251"/>
      <c r="R659" s="251"/>
      <c r="S659" s="251"/>
      <c r="T659" s="252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3" t="s">
        <v>173</v>
      </c>
      <c r="AU659" s="253" t="s">
        <v>85</v>
      </c>
      <c r="AV659" s="14" t="s">
        <v>81</v>
      </c>
      <c r="AW659" s="14" t="s">
        <v>37</v>
      </c>
      <c r="AX659" s="14" t="s">
        <v>77</v>
      </c>
      <c r="AY659" s="253" t="s">
        <v>161</v>
      </c>
    </row>
    <row r="660" s="13" customFormat="1">
      <c r="A660" s="13"/>
      <c r="B660" s="232"/>
      <c r="C660" s="233"/>
      <c r="D660" s="234" t="s">
        <v>173</v>
      </c>
      <c r="E660" s="235" t="s">
        <v>19</v>
      </c>
      <c r="F660" s="236" t="s">
        <v>566</v>
      </c>
      <c r="G660" s="233"/>
      <c r="H660" s="237">
        <v>57</v>
      </c>
      <c r="I660" s="238"/>
      <c r="J660" s="233"/>
      <c r="K660" s="233"/>
      <c r="L660" s="239"/>
      <c r="M660" s="240"/>
      <c r="N660" s="241"/>
      <c r="O660" s="241"/>
      <c r="P660" s="241"/>
      <c r="Q660" s="241"/>
      <c r="R660" s="241"/>
      <c r="S660" s="241"/>
      <c r="T660" s="242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3" t="s">
        <v>173</v>
      </c>
      <c r="AU660" s="243" t="s">
        <v>85</v>
      </c>
      <c r="AV660" s="13" t="s">
        <v>85</v>
      </c>
      <c r="AW660" s="13" t="s">
        <v>37</v>
      </c>
      <c r="AX660" s="13" t="s">
        <v>77</v>
      </c>
      <c r="AY660" s="243" t="s">
        <v>161</v>
      </c>
    </row>
    <row r="661" s="14" customFormat="1">
      <c r="A661" s="14"/>
      <c r="B661" s="244"/>
      <c r="C661" s="245"/>
      <c r="D661" s="234" t="s">
        <v>173</v>
      </c>
      <c r="E661" s="246" t="s">
        <v>19</v>
      </c>
      <c r="F661" s="247" t="s">
        <v>868</v>
      </c>
      <c r="G661" s="245"/>
      <c r="H661" s="246" t="s">
        <v>19</v>
      </c>
      <c r="I661" s="248"/>
      <c r="J661" s="245"/>
      <c r="K661" s="245"/>
      <c r="L661" s="249"/>
      <c r="M661" s="250"/>
      <c r="N661" s="251"/>
      <c r="O661" s="251"/>
      <c r="P661" s="251"/>
      <c r="Q661" s="251"/>
      <c r="R661" s="251"/>
      <c r="S661" s="251"/>
      <c r="T661" s="252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3" t="s">
        <v>173</v>
      </c>
      <c r="AU661" s="253" t="s">
        <v>85</v>
      </c>
      <c r="AV661" s="14" t="s">
        <v>81</v>
      </c>
      <c r="AW661" s="14" t="s">
        <v>37</v>
      </c>
      <c r="AX661" s="14" t="s">
        <v>77</v>
      </c>
      <c r="AY661" s="253" t="s">
        <v>161</v>
      </c>
    </row>
    <row r="662" s="13" customFormat="1">
      <c r="A662" s="13"/>
      <c r="B662" s="232"/>
      <c r="C662" s="233"/>
      <c r="D662" s="234" t="s">
        <v>173</v>
      </c>
      <c r="E662" s="235" t="s">
        <v>19</v>
      </c>
      <c r="F662" s="236" t="s">
        <v>550</v>
      </c>
      <c r="G662" s="233"/>
      <c r="H662" s="237">
        <v>55</v>
      </c>
      <c r="I662" s="238"/>
      <c r="J662" s="233"/>
      <c r="K662" s="233"/>
      <c r="L662" s="239"/>
      <c r="M662" s="240"/>
      <c r="N662" s="241"/>
      <c r="O662" s="241"/>
      <c r="P662" s="241"/>
      <c r="Q662" s="241"/>
      <c r="R662" s="241"/>
      <c r="S662" s="241"/>
      <c r="T662" s="242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3" t="s">
        <v>173</v>
      </c>
      <c r="AU662" s="243" t="s">
        <v>85</v>
      </c>
      <c r="AV662" s="13" t="s">
        <v>85</v>
      </c>
      <c r="AW662" s="13" t="s">
        <v>37</v>
      </c>
      <c r="AX662" s="13" t="s">
        <v>77</v>
      </c>
      <c r="AY662" s="243" t="s">
        <v>161</v>
      </c>
    </row>
    <row r="663" s="15" customFormat="1">
      <c r="A663" s="15"/>
      <c r="B663" s="265"/>
      <c r="C663" s="266"/>
      <c r="D663" s="234" t="s">
        <v>173</v>
      </c>
      <c r="E663" s="267" t="s">
        <v>19</v>
      </c>
      <c r="F663" s="268" t="s">
        <v>210</v>
      </c>
      <c r="G663" s="266"/>
      <c r="H663" s="269">
        <v>170</v>
      </c>
      <c r="I663" s="270"/>
      <c r="J663" s="266"/>
      <c r="K663" s="266"/>
      <c r="L663" s="271"/>
      <c r="M663" s="272"/>
      <c r="N663" s="273"/>
      <c r="O663" s="273"/>
      <c r="P663" s="273"/>
      <c r="Q663" s="273"/>
      <c r="R663" s="273"/>
      <c r="S663" s="273"/>
      <c r="T663" s="274"/>
      <c r="U663" s="15"/>
      <c r="V663" s="15"/>
      <c r="W663" s="15"/>
      <c r="X663" s="15"/>
      <c r="Y663" s="15"/>
      <c r="Z663" s="15"/>
      <c r="AA663" s="15"/>
      <c r="AB663" s="15"/>
      <c r="AC663" s="15"/>
      <c r="AD663" s="15"/>
      <c r="AE663" s="15"/>
      <c r="AT663" s="275" t="s">
        <v>173</v>
      </c>
      <c r="AU663" s="275" t="s">
        <v>85</v>
      </c>
      <c r="AV663" s="15" t="s">
        <v>169</v>
      </c>
      <c r="AW663" s="15" t="s">
        <v>37</v>
      </c>
      <c r="AX663" s="15" t="s">
        <v>81</v>
      </c>
      <c r="AY663" s="275" t="s">
        <v>161</v>
      </c>
    </row>
    <row r="664" s="2" customFormat="1" ht="21.75" customHeight="1">
      <c r="A664" s="40"/>
      <c r="B664" s="41"/>
      <c r="C664" s="214" t="s">
        <v>869</v>
      </c>
      <c r="D664" s="214" t="s">
        <v>164</v>
      </c>
      <c r="E664" s="215" t="s">
        <v>870</v>
      </c>
      <c r="F664" s="216" t="s">
        <v>871</v>
      </c>
      <c r="G664" s="217" t="s">
        <v>225</v>
      </c>
      <c r="H664" s="218">
        <v>165</v>
      </c>
      <c r="I664" s="219"/>
      <c r="J664" s="220">
        <f>ROUND(I664*H664,2)</f>
        <v>0</v>
      </c>
      <c r="K664" s="216" t="s">
        <v>168</v>
      </c>
      <c r="L664" s="46"/>
      <c r="M664" s="221" t="s">
        <v>19</v>
      </c>
      <c r="N664" s="222" t="s">
        <v>48</v>
      </c>
      <c r="O664" s="86"/>
      <c r="P664" s="223">
        <f>O664*H664</f>
        <v>0</v>
      </c>
      <c r="Q664" s="223">
        <v>0</v>
      </c>
      <c r="R664" s="223">
        <f>Q664*H664</f>
        <v>0</v>
      </c>
      <c r="S664" s="223">
        <v>0</v>
      </c>
      <c r="T664" s="224">
        <f>S664*H664</f>
        <v>0</v>
      </c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R664" s="225" t="s">
        <v>267</v>
      </c>
      <c r="AT664" s="225" t="s">
        <v>164</v>
      </c>
      <c r="AU664" s="225" t="s">
        <v>85</v>
      </c>
      <c r="AY664" s="19" t="s">
        <v>161</v>
      </c>
      <c r="BE664" s="226">
        <f>IF(N664="základní",J664,0)</f>
        <v>0</v>
      </c>
      <c r="BF664" s="226">
        <f>IF(N664="snížená",J664,0)</f>
        <v>0</v>
      </c>
      <c r="BG664" s="226">
        <f>IF(N664="zákl. přenesená",J664,0)</f>
        <v>0</v>
      </c>
      <c r="BH664" s="226">
        <f>IF(N664="sníž. přenesená",J664,0)</f>
        <v>0</v>
      </c>
      <c r="BI664" s="226">
        <f>IF(N664="nulová",J664,0)</f>
        <v>0</v>
      </c>
      <c r="BJ664" s="19" t="s">
        <v>81</v>
      </c>
      <c r="BK664" s="226">
        <f>ROUND(I664*H664,2)</f>
        <v>0</v>
      </c>
      <c r="BL664" s="19" t="s">
        <v>267</v>
      </c>
      <c r="BM664" s="225" t="s">
        <v>872</v>
      </c>
    </row>
    <row r="665" s="2" customFormat="1">
      <c r="A665" s="40"/>
      <c r="B665" s="41"/>
      <c r="C665" s="42"/>
      <c r="D665" s="227" t="s">
        <v>171</v>
      </c>
      <c r="E665" s="42"/>
      <c r="F665" s="228" t="s">
        <v>873</v>
      </c>
      <c r="G665" s="42"/>
      <c r="H665" s="42"/>
      <c r="I665" s="229"/>
      <c r="J665" s="42"/>
      <c r="K665" s="42"/>
      <c r="L665" s="46"/>
      <c r="M665" s="230"/>
      <c r="N665" s="231"/>
      <c r="O665" s="86"/>
      <c r="P665" s="86"/>
      <c r="Q665" s="86"/>
      <c r="R665" s="86"/>
      <c r="S665" s="86"/>
      <c r="T665" s="87"/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T665" s="19" t="s">
        <v>171</v>
      </c>
      <c r="AU665" s="19" t="s">
        <v>85</v>
      </c>
    </row>
    <row r="666" s="14" customFormat="1">
      <c r="A666" s="14"/>
      <c r="B666" s="244"/>
      <c r="C666" s="245"/>
      <c r="D666" s="234" t="s">
        <v>173</v>
      </c>
      <c r="E666" s="246" t="s">
        <v>19</v>
      </c>
      <c r="F666" s="247" t="s">
        <v>874</v>
      </c>
      <c r="G666" s="245"/>
      <c r="H666" s="246" t="s">
        <v>19</v>
      </c>
      <c r="I666" s="248"/>
      <c r="J666" s="245"/>
      <c r="K666" s="245"/>
      <c r="L666" s="249"/>
      <c r="M666" s="250"/>
      <c r="N666" s="251"/>
      <c r="O666" s="251"/>
      <c r="P666" s="251"/>
      <c r="Q666" s="251"/>
      <c r="R666" s="251"/>
      <c r="S666" s="251"/>
      <c r="T666" s="252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3" t="s">
        <v>173</v>
      </c>
      <c r="AU666" s="253" t="s">
        <v>85</v>
      </c>
      <c r="AV666" s="14" t="s">
        <v>81</v>
      </c>
      <c r="AW666" s="14" t="s">
        <v>37</v>
      </c>
      <c r="AX666" s="14" t="s">
        <v>77</v>
      </c>
      <c r="AY666" s="253" t="s">
        <v>161</v>
      </c>
    </row>
    <row r="667" s="13" customFormat="1">
      <c r="A667" s="13"/>
      <c r="B667" s="232"/>
      <c r="C667" s="233"/>
      <c r="D667" s="234" t="s">
        <v>173</v>
      </c>
      <c r="E667" s="235" t="s">
        <v>19</v>
      </c>
      <c r="F667" s="236" t="s">
        <v>875</v>
      </c>
      <c r="G667" s="233"/>
      <c r="H667" s="237">
        <v>165</v>
      </c>
      <c r="I667" s="238"/>
      <c r="J667" s="233"/>
      <c r="K667" s="233"/>
      <c r="L667" s="239"/>
      <c r="M667" s="240"/>
      <c r="N667" s="241"/>
      <c r="O667" s="241"/>
      <c r="P667" s="241"/>
      <c r="Q667" s="241"/>
      <c r="R667" s="241"/>
      <c r="S667" s="241"/>
      <c r="T667" s="242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3" t="s">
        <v>173</v>
      </c>
      <c r="AU667" s="243" t="s">
        <v>85</v>
      </c>
      <c r="AV667" s="13" t="s">
        <v>85</v>
      </c>
      <c r="AW667" s="13" t="s">
        <v>37</v>
      </c>
      <c r="AX667" s="13" t="s">
        <v>81</v>
      </c>
      <c r="AY667" s="243" t="s">
        <v>161</v>
      </c>
    </row>
    <row r="668" s="2" customFormat="1" ht="16.5" customHeight="1">
      <c r="A668" s="40"/>
      <c r="B668" s="41"/>
      <c r="C668" s="254" t="s">
        <v>876</v>
      </c>
      <c r="D668" s="254" t="s">
        <v>192</v>
      </c>
      <c r="E668" s="255" t="s">
        <v>877</v>
      </c>
      <c r="F668" s="256" t="s">
        <v>878</v>
      </c>
      <c r="G668" s="257" t="s">
        <v>186</v>
      </c>
      <c r="H668" s="258">
        <v>0.442</v>
      </c>
      <c r="I668" s="259"/>
      <c r="J668" s="260">
        <f>ROUND(I668*H668,2)</f>
        <v>0</v>
      </c>
      <c r="K668" s="256" t="s">
        <v>168</v>
      </c>
      <c r="L668" s="261"/>
      <c r="M668" s="262" t="s">
        <v>19</v>
      </c>
      <c r="N668" s="263" t="s">
        <v>48</v>
      </c>
      <c r="O668" s="86"/>
      <c r="P668" s="223">
        <f>O668*H668</f>
        <v>0</v>
      </c>
      <c r="Q668" s="223">
        <v>1</v>
      </c>
      <c r="R668" s="223">
        <f>Q668*H668</f>
        <v>0.442</v>
      </c>
      <c r="S668" s="223">
        <v>0</v>
      </c>
      <c r="T668" s="224">
        <f>S668*H668</f>
        <v>0</v>
      </c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R668" s="225" t="s">
        <v>394</v>
      </c>
      <c r="AT668" s="225" t="s">
        <v>192</v>
      </c>
      <c r="AU668" s="225" t="s">
        <v>85</v>
      </c>
      <c r="AY668" s="19" t="s">
        <v>161</v>
      </c>
      <c r="BE668" s="226">
        <f>IF(N668="základní",J668,0)</f>
        <v>0</v>
      </c>
      <c r="BF668" s="226">
        <f>IF(N668="snížená",J668,0)</f>
        <v>0</v>
      </c>
      <c r="BG668" s="226">
        <f>IF(N668="zákl. přenesená",J668,0)</f>
        <v>0</v>
      </c>
      <c r="BH668" s="226">
        <f>IF(N668="sníž. přenesená",J668,0)</f>
        <v>0</v>
      </c>
      <c r="BI668" s="226">
        <f>IF(N668="nulová",J668,0)</f>
        <v>0</v>
      </c>
      <c r="BJ668" s="19" t="s">
        <v>81</v>
      </c>
      <c r="BK668" s="226">
        <f>ROUND(I668*H668,2)</f>
        <v>0</v>
      </c>
      <c r="BL668" s="19" t="s">
        <v>267</v>
      </c>
      <c r="BM668" s="225" t="s">
        <v>879</v>
      </c>
    </row>
    <row r="669" s="2" customFormat="1">
      <c r="A669" s="40"/>
      <c r="B669" s="41"/>
      <c r="C669" s="42"/>
      <c r="D669" s="234" t="s">
        <v>197</v>
      </c>
      <c r="E669" s="42"/>
      <c r="F669" s="264" t="s">
        <v>880</v>
      </c>
      <c r="G669" s="42"/>
      <c r="H669" s="42"/>
      <c r="I669" s="229"/>
      <c r="J669" s="42"/>
      <c r="K669" s="42"/>
      <c r="L669" s="46"/>
      <c r="M669" s="230"/>
      <c r="N669" s="231"/>
      <c r="O669" s="86"/>
      <c r="P669" s="86"/>
      <c r="Q669" s="86"/>
      <c r="R669" s="86"/>
      <c r="S669" s="86"/>
      <c r="T669" s="87"/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T669" s="19" t="s">
        <v>197</v>
      </c>
      <c r="AU669" s="19" t="s">
        <v>85</v>
      </c>
    </row>
    <row r="670" s="13" customFormat="1">
      <c r="A670" s="13"/>
      <c r="B670" s="232"/>
      <c r="C670" s="233"/>
      <c r="D670" s="234" t="s">
        <v>173</v>
      </c>
      <c r="E670" s="235" t="s">
        <v>19</v>
      </c>
      <c r="F670" s="236" t="s">
        <v>881</v>
      </c>
      <c r="G670" s="233"/>
      <c r="H670" s="237">
        <v>0.029000000000000001</v>
      </c>
      <c r="I670" s="238"/>
      <c r="J670" s="233"/>
      <c r="K670" s="233"/>
      <c r="L670" s="239"/>
      <c r="M670" s="240"/>
      <c r="N670" s="241"/>
      <c r="O670" s="241"/>
      <c r="P670" s="241"/>
      <c r="Q670" s="241"/>
      <c r="R670" s="241"/>
      <c r="S670" s="241"/>
      <c r="T670" s="242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3" t="s">
        <v>173</v>
      </c>
      <c r="AU670" s="243" t="s">
        <v>85</v>
      </c>
      <c r="AV670" s="13" t="s">
        <v>85</v>
      </c>
      <c r="AW670" s="13" t="s">
        <v>37</v>
      </c>
      <c r="AX670" s="13" t="s">
        <v>77</v>
      </c>
      <c r="AY670" s="243" t="s">
        <v>161</v>
      </c>
    </row>
    <row r="671" s="13" customFormat="1">
      <c r="A671" s="13"/>
      <c r="B671" s="232"/>
      <c r="C671" s="233"/>
      <c r="D671" s="234" t="s">
        <v>173</v>
      </c>
      <c r="E671" s="235" t="s">
        <v>19</v>
      </c>
      <c r="F671" s="236" t="s">
        <v>882</v>
      </c>
      <c r="G671" s="233"/>
      <c r="H671" s="237">
        <v>0.104</v>
      </c>
      <c r="I671" s="238"/>
      <c r="J671" s="233"/>
      <c r="K671" s="233"/>
      <c r="L671" s="239"/>
      <c r="M671" s="240"/>
      <c r="N671" s="241"/>
      <c r="O671" s="241"/>
      <c r="P671" s="241"/>
      <c r="Q671" s="241"/>
      <c r="R671" s="241"/>
      <c r="S671" s="241"/>
      <c r="T671" s="242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3" t="s">
        <v>173</v>
      </c>
      <c r="AU671" s="243" t="s">
        <v>85</v>
      </c>
      <c r="AV671" s="13" t="s">
        <v>85</v>
      </c>
      <c r="AW671" s="13" t="s">
        <v>37</v>
      </c>
      <c r="AX671" s="13" t="s">
        <v>77</v>
      </c>
      <c r="AY671" s="243" t="s">
        <v>161</v>
      </c>
    </row>
    <row r="672" s="13" customFormat="1">
      <c r="A672" s="13"/>
      <c r="B672" s="232"/>
      <c r="C672" s="233"/>
      <c r="D672" s="234" t="s">
        <v>173</v>
      </c>
      <c r="E672" s="235" t="s">
        <v>19</v>
      </c>
      <c r="F672" s="236" t="s">
        <v>883</v>
      </c>
      <c r="G672" s="233"/>
      <c r="H672" s="237">
        <v>0.051999999999999998</v>
      </c>
      <c r="I672" s="238"/>
      <c r="J672" s="233"/>
      <c r="K672" s="233"/>
      <c r="L672" s="239"/>
      <c r="M672" s="240"/>
      <c r="N672" s="241"/>
      <c r="O672" s="241"/>
      <c r="P672" s="241"/>
      <c r="Q672" s="241"/>
      <c r="R672" s="241"/>
      <c r="S672" s="241"/>
      <c r="T672" s="242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3" t="s">
        <v>173</v>
      </c>
      <c r="AU672" s="243" t="s">
        <v>85</v>
      </c>
      <c r="AV672" s="13" t="s">
        <v>85</v>
      </c>
      <c r="AW672" s="13" t="s">
        <v>37</v>
      </c>
      <c r="AX672" s="13" t="s">
        <v>77</v>
      </c>
      <c r="AY672" s="243" t="s">
        <v>161</v>
      </c>
    </row>
    <row r="673" s="13" customFormat="1">
      <c r="A673" s="13"/>
      <c r="B673" s="232"/>
      <c r="C673" s="233"/>
      <c r="D673" s="234" t="s">
        <v>173</v>
      </c>
      <c r="E673" s="235" t="s">
        <v>19</v>
      </c>
      <c r="F673" s="236" t="s">
        <v>884</v>
      </c>
      <c r="G673" s="233"/>
      <c r="H673" s="237">
        <v>0.25700000000000001</v>
      </c>
      <c r="I673" s="238"/>
      <c r="J673" s="233"/>
      <c r="K673" s="233"/>
      <c r="L673" s="239"/>
      <c r="M673" s="240"/>
      <c r="N673" s="241"/>
      <c r="O673" s="241"/>
      <c r="P673" s="241"/>
      <c r="Q673" s="241"/>
      <c r="R673" s="241"/>
      <c r="S673" s="241"/>
      <c r="T673" s="242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3" t="s">
        <v>173</v>
      </c>
      <c r="AU673" s="243" t="s">
        <v>85</v>
      </c>
      <c r="AV673" s="13" t="s">
        <v>85</v>
      </c>
      <c r="AW673" s="13" t="s">
        <v>37</v>
      </c>
      <c r="AX673" s="13" t="s">
        <v>77</v>
      </c>
      <c r="AY673" s="243" t="s">
        <v>161</v>
      </c>
    </row>
    <row r="674" s="15" customFormat="1">
      <c r="A674" s="15"/>
      <c r="B674" s="265"/>
      <c r="C674" s="266"/>
      <c r="D674" s="234" t="s">
        <v>173</v>
      </c>
      <c r="E674" s="267" t="s">
        <v>19</v>
      </c>
      <c r="F674" s="268" t="s">
        <v>210</v>
      </c>
      <c r="G674" s="266"/>
      <c r="H674" s="269">
        <v>0.442</v>
      </c>
      <c r="I674" s="270"/>
      <c r="J674" s="266"/>
      <c r="K674" s="266"/>
      <c r="L674" s="271"/>
      <c r="M674" s="272"/>
      <c r="N674" s="273"/>
      <c r="O674" s="273"/>
      <c r="P674" s="273"/>
      <c r="Q674" s="273"/>
      <c r="R674" s="273"/>
      <c r="S674" s="273"/>
      <c r="T674" s="274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75" t="s">
        <v>173</v>
      </c>
      <c r="AU674" s="275" t="s">
        <v>85</v>
      </c>
      <c r="AV674" s="15" t="s">
        <v>169</v>
      </c>
      <c r="AW674" s="15" t="s">
        <v>37</v>
      </c>
      <c r="AX674" s="15" t="s">
        <v>81</v>
      </c>
      <c r="AY674" s="275" t="s">
        <v>161</v>
      </c>
    </row>
    <row r="675" s="2" customFormat="1" ht="16.5" customHeight="1">
      <c r="A675" s="40"/>
      <c r="B675" s="41"/>
      <c r="C675" s="214" t="s">
        <v>885</v>
      </c>
      <c r="D675" s="214" t="s">
        <v>164</v>
      </c>
      <c r="E675" s="215" t="s">
        <v>886</v>
      </c>
      <c r="F675" s="216" t="s">
        <v>887</v>
      </c>
      <c r="G675" s="217" t="s">
        <v>177</v>
      </c>
      <c r="H675" s="218">
        <v>2</v>
      </c>
      <c r="I675" s="219"/>
      <c r="J675" s="220">
        <f>ROUND(I675*H675,2)</f>
        <v>0</v>
      </c>
      <c r="K675" s="216" t="s">
        <v>168</v>
      </c>
      <c r="L675" s="46"/>
      <c r="M675" s="221" t="s">
        <v>19</v>
      </c>
      <c r="N675" s="222" t="s">
        <v>48</v>
      </c>
      <c r="O675" s="86"/>
      <c r="P675" s="223">
        <f>O675*H675</f>
        <v>0</v>
      </c>
      <c r="Q675" s="223">
        <v>0</v>
      </c>
      <c r="R675" s="223">
        <f>Q675*H675</f>
        <v>0</v>
      </c>
      <c r="S675" s="223">
        <v>0</v>
      </c>
      <c r="T675" s="224">
        <f>S675*H675</f>
        <v>0</v>
      </c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R675" s="225" t="s">
        <v>267</v>
      </c>
      <c r="AT675" s="225" t="s">
        <v>164</v>
      </c>
      <c r="AU675" s="225" t="s">
        <v>85</v>
      </c>
      <c r="AY675" s="19" t="s">
        <v>161</v>
      </c>
      <c r="BE675" s="226">
        <f>IF(N675="základní",J675,0)</f>
        <v>0</v>
      </c>
      <c r="BF675" s="226">
        <f>IF(N675="snížená",J675,0)</f>
        <v>0</v>
      </c>
      <c r="BG675" s="226">
        <f>IF(N675="zákl. přenesená",J675,0)</f>
        <v>0</v>
      </c>
      <c r="BH675" s="226">
        <f>IF(N675="sníž. přenesená",J675,0)</f>
        <v>0</v>
      </c>
      <c r="BI675" s="226">
        <f>IF(N675="nulová",J675,0)</f>
        <v>0</v>
      </c>
      <c r="BJ675" s="19" t="s">
        <v>81</v>
      </c>
      <c r="BK675" s="226">
        <f>ROUND(I675*H675,2)</f>
        <v>0</v>
      </c>
      <c r="BL675" s="19" t="s">
        <v>267</v>
      </c>
      <c r="BM675" s="225" t="s">
        <v>888</v>
      </c>
    </row>
    <row r="676" s="2" customFormat="1">
      <c r="A676" s="40"/>
      <c r="B676" s="41"/>
      <c r="C676" s="42"/>
      <c r="D676" s="227" t="s">
        <v>171</v>
      </c>
      <c r="E676" s="42"/>
      <c r="F676" s="228" t="s">
        <v>889</v>
      </c>
      <c r="G676" s="42"/>
      <c r="H676" s="42"/>
      <c r="I676" s="229"/>
      <c r="J676" s="42"/>
      <c r="K676" s="42"/>
      <c r="L676" s="46"/>
      <c r="M676" s="230"/>
      <c r="N676" s="231"/>
      <c r="O676" s="86"/>
      <c r="P676" s="86"/>
      <c r="Q676" s="86"/>
      <c r="R676" s="86"/>
      <c r="S676" s="86"/>
      <c r="T676" s="87"/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T676" s="19" t="s">
        <v>171</v>
      </c>
      <c r="AU676" s="19" t="s">
        <v>85</v>
      </c>
    </row>
    <row r="677" s="14" customFormat="1">
      <c r="A677" s="14"/>
      <c r="B677" s="244"/>
      <c r="C677" s="245"/>
      <c r="D677" s="234" t="s">
        <v>173</v>
      </c>
      <c r="E677" s="246" t="s">
        <v>19</v>
      </c>
      <c r="F677" s="247" t="s">
        <v>890</v>
      </c>
      <c r="G677" s="245"/>
      <c r="H677" s="246" t="s">
        <v>19</v>
      </c>
      <c r="I677" s="248"/>
      <c r="J677" s="245"/>
      <c r="K677" s="245"/>
      <c r="L677" s="249"/>
      <c r="M677" s="250"/>
      <c r="N677" s="251"/>
      <c r="O677" s="251"/>
      <c r="P677" s="251"/>
      <c r="Q677" s="251"/>
      <c r="R677" s="251"/>
      <c r="S677" s="251"/>
      <c r="T677" s="252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3" t="s">
        <v>173</v>
      </c>
      <c r="AU677" s="253" t="s">
        <v>85</v>
      </c>
      <c r="AV677" s="14" t="s">
        <v>81</v>
      </c>
      <c r="AW677" s="14" t="s">
        <v>37</v>
      </c>
      <c r="AX677" s="14" t="s">
        <v>77</v>
      </c>
      <c r="AY677" s="253" t="s">
        <v>161</v>
      </c>
    </row>
    <row r="678" s="13" customFormat="1">
      <c r="A678" s="13"/>
      <c r="B678" s="232"/>
      <c r="C678" s="233"/>
      <c r="D678" s="234" t="s">
        <v>173</v>
      </c>
      <c r="E678" s="235" t="s">
        <v>19</v>
      </c>
      <c r="F678" s="236" t="s">
        <v>85</v>
      </c>
      <c r="G678" s="233"/>
      <c r="H678" s="237">
        <v>2</v>
      </c>
      <c r="I678" s="238"/>
      <c r="J678" s="233"/>
      <c r="K678" s="233"/>
      <c r="L678" s="239"/>
      <c r="M678" s="240"/>
      <c r="N678" s="241"/>
      <c r="O678" s="241"/>
      <c r="P678" s="241"/>
      <c r="Q678" s="241"/>
      <c r="R678" s="241"/>
      <c r="S678" s="241"/>
      <c r="T678" s="242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3" t="s">
        <v>173</v>
      </c>
      <c r="AU678" s="243" t="s">
        <v>85</v>
      </c>
      <c r="AV678" s="13" t="s">
        <v>85</v>
      </c>
      <c r="AW678" s="13" t="s">
        <v>37</v>
      </c>
      <c r="AX678" s="13" t="s">
        <v>81</v>
      </c>
      <c r="AY678" s="243" t="s">
        <v>161</v>
      </c>
    </row>
    <row r="679" s="2" customFormat="1" ht="24.15" customHeight="1">
      <c r="A679" s="40"/>
      <c r="B679" s="41"/>
      <c r="C679" s="254" t="s">
        <v>891</v>
      </c>
      <c r="D679" s="254" t="s">
        <v>192</v>
      </c>
      <c r="E679" s="255" t="s">
        <v>892</v>
      </c>
      <c r="F679" s="256" t="s">
        <v>893</v>
      </c>
      <c r="G679" s="257" t="s">
        <v>177</v>
      </c>
      <c r="H679" s="258">
        <v>2</v>
      </c>
      <c r="I679" s="259"/>
      <c r="J679" s="260">
        <f>ROUND(I679*H679,2)</f>
        <v>0</v>
      </c>
      <c r="K679" s="256" t="s">
        <v>19</v>
      </c>
      <c r="L679" s="261"/>
      <c r="M679" s="262" t="s">
        <v>19</v>
      </c>
      <c r="N679" s="263" t="s">
        <v>48</v>
      </c>
      <c r="O679" s="86"/>
      <c r="P679" s="223">
        <f>O679*H679</f>
        <v>0</v>
      </c>
      <c r="Q679" s="223">
        <v>0.0080999999999999996</v>
      </c>
      <c r="R679" s="223">
        <f>Q679*H679</f>
        <v>0.016199999999999999</v>
      </c>
      <c r="S679" s="223">
        <v>0</v>
      </c>
      <c r="T679" s="224">
        <f>S679*H679</f>
        <v>0</v>
      </c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R679" s="225" t="s">
        <v>394</v>
      </c>
      <c r="AT679" s="225" t="s">
        <v>192</v>
      </c>
      <c r="AU679" s="225" t="s">
        <v>85</v>
      </c>
      <c r="AY679" s="19" t="s">
        <v>161</v>
      </c>
      <c r="BE679" s="226">
        <f>IF(N679="základní",J679,0)</f>
        <v>0</v>
      </c>
      <c r="BF679" s="226">
        <f>IF(N679="snížená",J679,0)</f>
        <v>0</v>
      </c>
      <c r="BG679" s="226">
        <f>IF(N679="zákl. přenesená",J679,0)</f>
        <v>0</v>
      </c>
      <c r="BH679" s="226">
        <f>IF(N679="sníž. přenesená",J679,0)</f>
        <v>0</v>
      </c>
      <c r="BI679" s="226">
        <f>IF(N679="nulová",J679,0)</f>
        <v>0</v>
      </c>
      <c r="BJ679" s="19" t="s">
        <v>81</v>
      </c>
      <c r="BK679" s="226">
        <f>ROUND(I679*H679,2)</f>
        <v>0</v>
      </c>
      <c r="BL679" s="19" t="s">
        <v>267</v>
      </c>
      <c r="BM679" s="225" t="s">
        <v>894</v>
      </c>
    </row>
    <row r="680" s="14" customFormat="1">
      <c r="A680" s="14"/>
      <c r="B680" s="244"/>
      <c r="C680" s="245"/>
      <c r="D680" s="234" t="s">
        <v>173</v>
      </c>
      <c r="E680" s="246" t="s">
        <v>19</v>
      </c>
      <c r="F680" s="247" t="s">
        <v>890</v>
      </c>
      <c r="G680" s="245"/>
      <c r="H680" s="246" t="s">
        <v>19</v>
      </c>
      <c r="I680" s="248"/>
      <c r="J680" s="245"/>
      <c r="K680" s="245"/>
      <c r="L680" s="249"/>
      <c r="M680" s="250"/>
      <c r="N680" s="251"/>
      <c r="O680" s="251"/>
      <c r="P680" s="251"/>
      <c r="Q680" s="251"/>
      <c r="R680" s="251"/>
      <c r="S680" s="251"/>
      <c r="T680" s="252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3" t="s">
        <v>173</v>
      </c>
      <c r="AU680" s="253" t="s">
        <v>85</v>
      </c>
      <c r="AV680" s="14" t="s">
        <v>81</v>
      </c>
      <c r="AW680" s="14" t="s">
        <v>37</v>
      </c>
      <c r="AX680" s="14" t="s">
        <v>77</v>
      </c>
      <c r="AY680" s="253" t="s">
        <v>161</v>
      </c>
    </row>
    <row r="681" s="13" customFormat="1">
      <c r="A681" s="13"/>
      <c r="B681" s="232"/>
      <c r="C681" s="233"/>
      <c r="D681" s="234" t="s">
        <v>173</v>
      </c>
      <c r="E681" s="235" t="s">
        <v>19</v>
      </c>
      <c r="F681" s="236" t="s">
        <v>85</v>
      </c>
      <c r="G681" s="233"/>
      <c r="H681" s="237">
        <v>2</v>
      </c>
      <c r="I681" s="238"/>
      <c r="J681" s="233"/>
      <c r="K681" s="233"/>
      <c r="L681" s="239"/>
      <c r="M681" s="240"/>
      <c r="N681" s="241"/>
      <c r="O681" s="241"/>
      <c r="P681" s="241"/>
      <c r="Q681" s="241"/>
      <c r="R681" s="241"/>
      <c r="S681" s="241"/>
      <c r="T681" s="242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3" t="s">
        <v>173</v>
      </c>
      <c r="AU681" s="243" t="s">
        <v>85</v>
      </c>
      <c r="AV681" s="13" t="s">
        <v>85</v>
      </c>
      <c r="AW681" s="13" t="s">
        <v>37</v>
      </c>
      <c r="AX681" s="13" t="s">
        <v>77</v>
      </c>
      <c r="AY681" s="243" t="s">
        <v>161</v>
      </c>
    </row>
    <row r="682" s="15" customFormat="1">
      <c r="A682" s="15"/>
      <c r="B682" s="265"/>
      <c r="C682" s="266"/>
      <c r="D682" s="234" t="s">
        <v>173</v>
      </c>
      <c r="E682" s="267" t="s">
        <v>19</v>
      </c>
      <c r="F682" s="268" t="s">
        <v>210</v>
      </c>
      <c r="G682" s="266"/>
      <c r="H682" s="269">
        <v>2</v>
      </c>
      <c r="I682" s="270"/>
      <c r="J682" s="266"/>
      <c r="K682" s="266"/>
      <c r="L682" s="271"/>
      <c r="M682" s="272"/>
      <c r="N682" s="273"/>
      <c r="O682" s="273"/>
      <c r="P682" s="273"/>
      <c r="Q682" s="273"/>
      <c r="R682" s="273"/>
      <c r="S682" s="273"/>
      <c r="T682" s="274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75" t="s">
        <v>173</v>
      </c>
      <c r="AU682" s="275" t="s">
        <v>85</v>
      </c>
      <c r="AV682" s="15" t="s">
        <v>169</v>
      </c>
      <c r="AW682" s="15" t="s">
        <v>37</v>
      </c>
      <c r="AX682" s="15" t="s">
        <v>81</v>
      </c>
      <c r="AY682" s="275" t="s">
        <v>161</v>
      </c>
    </row>
    <row r="683" s="2" customFormat="1" ht="16.5" customHeight="1">
      <c r="A683" s="40"/>
      <c r="B683" s="41"/>
      <c r="C683" s="214" t="s">
        <v>895</v>
      </c>
      <c r="D683" s="214" t="s">
        <v>164</v>
      </c>
      <c r="E683" s="215" t="s">
        <v>896</v>
      </c>
      <c r="F683" s="216" t="s">
        <v>897</v>
      </c>
      <c r="G683" s="217" t="s">
        <v>167</v>
      </c>
      <c r="H683" s="218">
        <v>361.30500000000001</v>
      </c>
      <c r="I683" s="219"/>
      <c r="J683" s="220">
        <f>ROUND(I683*H683,2)</f>
        <v>0</v>
      </c>
      <c r="K683" s="216" t="s">
        <v>168</v>
      </c>
      <c r="L683" s="46"/>
      <c r="M683" s="221" t="s">
        <v>19</v>
      </c>
      <c r="N683" s="222" t="s">
        <v>48</v>
      </c>
      <c r="O683" s="86"/>
      <c r="P683" s="223">
        <f>O683*H683</f>
        <v>0</v>
      </c>
      <c r="Q683" s="223">
        <v>0</v>
      </c>
      <c r="R683" s="223">
        <f>Q683*H683</f>
        <v>0</v>
      </c>
      <c r="S683" s="223">
        <v>0.040000000000000001</v>
      </c>
      <c r="T683" s="224">
        <f>S683*H683</f>
        <v>14.452200000000001</v>
      </c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R683" s="225" t="s">
        <v>267</v>
      </c>
      <c r="AT683" s="225" t="s">
        <v>164</v>
      </c>
      <c r="AU683" s="225" t="s">
        <v>85</v>
      </c>
      <c r="AY683" s="19" t="s">
        <v>161</v>
      </c>
      <c r="BE683" s="226">
        <f>IF(N683="základní",J683,0)</f>
        <v>0</v>
      </c>
      <c r="BF683" s="226">
        <f>IF(N683="snížená",J683,0)</f>
        <v>0</v>
      </c>
      <c r="BG683" s="226">
        <f>IF(N683="zákl. přenesená",J683,0)</f>
        <v>0</v>
      </c>
      <c r="BH683" s="226">
        <f>IF(N683="sníž. přenesená",J683,0)</f>
        <v>0</v>
      </c>
      <c r="BI683" s="226">
        <f>IF(N683="nulová",J683,0)</f>
        <v>0</v>
      </c>
      <c r="BJ683" s="19" t="s">
        <v>81</v>
      </c>
      <c r="BK683" s="226">
        <f>ROUND(I683*H683,2)</f>
        <v>0</v>
      </c>
      <c r="BL683" s="19" t="s">
        <v>267</v>
      </c>
      <c r="BM683" s="225" t="s">
        <v>898</v>
      </c>
    </row>
    <row r="684" s="2" customFormat="1">
      <c r="A684" s="40"/>
      <c r="B684" s="41"/>
      <c r="C684" s="42"/>
      <c r="D684" s="227" t="s">
        <v>171</v>
      </c>
      <c r="E684" s="42"/>
      <c r="F684" s="228" t="s">
        <v>899</v>
      </c>
      <c r="G684" s="42"/>
      <c r="H684" s="42"/>
      <c r="I684" s="229"/>
      <c r="J684" s="42"/>
      <c r="K684" s="42"/>
      <c r="L684" s="46"/>
      <c r="M684" s="230"/>
      <c r="N684" s="231"/>
      <c r="O684" s="86"/>
      <c r="P684" s="86"/>
      <c r="Q684" s="86"/>
      <c r="R684" s="86"/>
      <c r="S684" s="86"/>
      <c r="T684" s="87"/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T684" s="19" t="s">
        <v>171</v>
      </c>
      <c r="AU684" s="19" t="s">
        <v>85</v>
      </c>
    </row>
    <row r="685" s="14" customFormat="1">
      <c r="A685" s="14"/>
      <c r="B685" s="244"/>
      <c r="C685" s="245"/>
      <c r="D685" s="234" t="s">
        <v>173</v>
      </c>
      <c r="E685" s="246" t="s">
        <v>19</v>
      </c>
      <c r="F685" s="247" t="s">
        <v>900</v>
      </c>
      <c r="G685" s="245"/>
      <c r="H685" s="246" t="s">
        <v>19</v>
      </c>
      <c r="I685" s="248"/>
      <c r="J685" s="245"/>
      <c r="K685" s="245"/>
      <c r="L685" s="249"/>
      <c r="M685" s="250"/>
      <c r="N685" s="251"/>
      <c r="O685" s="251"/>
      <c r="P685" s="251"/>
      <c r="Q685" s="251"/>
      <c r="R685" s="251"/>
      <c r="S685" s="251"/>
      <c r="T685" s="252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3" t="s">
        <v>173</v>
      </c>
      <c r="AU685" s="253" t="s">
        <v>85</v>
      </c>
      <c r="AV685" s="14" t="s">
        <v>81</v>
      </c>
      <c r="AW685" s="14" t="s">
        <v>37</v>
      </c>
      <c r="AX685" s="14" t="s">
        <v>77</v>
      </c>
      <c r="AY685" s="253" t="s">
        <v>161</v>
      </c>
    </row>
    <row r="686" s="14" customFormat="1">
      <c r="A686" s="14"/>
      <c r="B686" s="244"/>
      <c r="C686" s="245"/>
      <c r="D686" s="234" t="s">
        <v>173</v>
      </c>
      <c r="E686" s="246" t="s">
        <v>19</v>
      </c>
      <c r="F686" s="247" t="s">
        <v>901</v>
      </c>
      <c r="G686" s="245"/>
      <c r="H686" s="246" t="s">
        <v>19</v>
      </c>
      <c r="I686" s="248"/>
      <c r="J686" s="245"/>
      <c r="K686" s="245"/>
      <c r="L686" s="249"/>
      <c r="M686" s="250"/>
      <c r="N686" s="251"/>
      <c r="O686" s="251"/>
      <c r="P686" s="251"/>
      <c r="Q686" s="251"/>
      <c r="R686" s="251"/>
      <c r="S686" s="251"/>
      <c r="T686" s="252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3" t="s">
        <v>173</v>
      </c>
      <c r="AU686" s="253" t="s">
        <v>85</v>
      </c>
      <c r="AV686" s="14" t="s">
        <v>81</v>
      </c>
      <c r="AW686" s="14" t="s">
        <v>37</v>
      </c>
      <c r="AX686" s="14" t="s">
        <v>77</v>
      </c>
      <c r="AY686" s="253" t="s">
        <v>161</v>
      </c>
    </row>
    <row r="687" s="13" customFormat="1">
      <c r="A687" s="13"/>
      <c r="B687" s="232"/>
      <c r="C687" s="233"/>
      <c r="D687" s="234" t="s">
        <v>173</v>
      </c>
      <c r="E687" s="235" t="s">
        <v>19</v>
      </c>
      <c r="F687" s="236" t="s">
        <v>902</v>
      </c>
      <c r="G687" s="233"/>
      <c r="H687" s="237">
        <v>211.965</v>
      </c>
      <c r="I687" s="238"/>
      <c r="J687" s="233"/>
      <c r="K687" s="233"/>
      <c r="L687" s="239"/>
      <c r="M687" s="240"/>
      <c r="N687" s="241"/>
      <c r="O687" s="241"/>
      <c r="P687" s="241"/>
      <c r="Q687" s="241"/>
      <c r="R687" s="241"/>
      <c r="S687" s="241"/>
      <c r="T687" s="242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3" t="s">
        <v>173</v>
      </c>
      <c r="AU687" s="243" t="s">
        <v>85</v>
      </c>
      <c r="AV687" s="13" t="s">
        <v>85</v>
      </c>
      <c r="AW687" s="13" t="s">
        <v>37</v>
      </c>
      <c r="AX687" s="13" t="s">
        <v>77</v>
      </c>
      <c r="AY687" s="243" t="s">
        <v>161</v>
      </c>
    </row>
    <row r="688" s="14" customFormat="1">
      <c r="A688" s="14"/>
      <c r="B688" s="244"/>
      <c r="C688" s="245"/>
      <c r="D688" s="234" t="s">
        <v>173</v>
      </c>
      <c r="E688" s="246" t="s">
        <v>19</v>
      </c>
      <c r="F688" s="247" t="s">
        <v>903</v>
      </c>
      <c r="G688" s="245"/>
      <c r="H688" s="246" t="s">
        <v>19</v>
      </c>
      <c r="I688" s="248"/>
      <c r="J688" s="245"/>
      <c r="K688" s="245"/>
      <c r="L688" s="249"/>
      <c r="M688" s="250"/>
      <c r="N688" s="251"/>
      <c r="O688" s="251"/>
      <c r="P688" s="251"/>
      <c r="Q688" s="251"/>
      <c r="R688" s="251"/>
      <c r="S688" s="251"/>
      <c r="T688" s="252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3" t="s">
        <v>173</v>
      </c>
      <c r="AU688" s="253" t="s">
        <v>85</v>
      </c>
      <c r="AV688" s="14" t="s">
        <v>81</v>
      </c>
      <c r="AW688" s="14" t="s">
        <v>37</v>
      </c>
      <c r="AX688" s="14" t="s">
        <v>77</v>
      </c>
      <c r="AY688" s="253" t="s">
        <v>161</v>
      </c>
    </row>
    <row r="689" s="14" customFormat="1">
      <c r="A689" s="14"/>
      <c r="B689" s="244"/>
      <c r="C689" s="245"/>
      <c r="D689" s="234" t="s">
        <v>173</v>
      </c>
      <c r="E689" s="246" t="s">
        <v>19</v>
      </c>
      <c r="F689" s="247" t="s">
        <v>904</v>
      </c>
      <c r="G689" s="245"/>
      <c r="H689" s="246" t="s">
        <v>19</v>
      </c>
      <c r="I689" s="248"/>
      <c r="J689" s="245"/>
      <c r="K689" s="245"/>
      <c r="L689" s="249"/>
      <c r="M689" s="250"/>
      <c r="N689" s="251"/>
      <c r="O689" s="251"/>
      <c r="P689" s="251"/>
      <c r="Q689" s="251"/>
      <c r="R689" s="251"/>
      <c r="S689" s="251"/>
      <c r="T689" s="252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3" t="s">
        <v>173</v>
      </c>
      <c r="AU689" s="253" t="s">
        <v>85</v>
      </c>
      <c r="AV689" s="14" t="s">
        <v>81</v>
      </c>
      <c r="AW689" s="14" t="s">
        <v>37</v>
      </c>
      <c r="AX689" s="14" t="s">
        <v>77</v>
      </c>
      <c r="AY689" s="253" t="s">
        <v>161</v>
      </c>
    </row>
    <row r="690" s="13" customFormat="1">
      <c r="A690" s="13"/>
      <c r="B690" s="232"/>
      <c r="C690" s="233"/>
      <c r="D690" s="234" t="s">
        <v>173</v>
      </c>
      <c r="E690" s="235" t="s">
        <v>19</v>
      </c>
      <c r="F690" s="236" t="s">
        <v>905</v>
      </c>
      <c r="G690" s="233"/>
      <c r="H690" s="237">
        <v>-40.32</v>
      </c>
      <c r="I690" s="238"/>
      <c r="J690" s="233"/>
      <c r="K690" s="233"/>
      <c r="L690" s="239"/>
      <c r="M690" s="240"/>
      <c r="N690" s="241"/>
      <c r="O690" s="241"/>
      <c r="P690" s="241"/>
      <c r="Q690" s="241"/>
      <c r="R690" s="241"/>
      <c r="S690" s="241"/>
      <c r="T690" s="242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3" t="s">
        <v>173</v>
      </c>
      <c r="AU690" s="243" t="s">
        <v>85</v>
      </c>
      <c r="AV690" s="13" t="s">
        <v>85</v>
      </c>
      <c r="AW690" s="13" t="s">
        <v>37</v>
      </c>
      <c r="AX690" s="13" t="s">
        <v>77</v>
      </c>
      <c r="AY690" s="243" t="s">
        <v>161</v>
      </c>
    </row>
    <row r="691" s="13" customFormat="1">
      <c r="A691" s="13"/>
      <c r="B691" s="232"/>
      <c r="C691" s="233"/>
      <c r="D691" s="234" t="s">
        <v>173</v>
      </c>
      <c r="E691" s="235" t="s">
        <v>19</v>
      </c>
      <c r="F691" s="236" t="s">
        <v>906</v>
      </c>
      <c r="G691" s="233"/>
      <c r="H691" s="237">
        <v>-34.079999999999998</v>
      </c>
      <c r="I691" s="238"/>
      <c r="J691" s="233"/>
      <c r="K691" s="233"/>
      <c r="L691" s="239"/>
      <c r="M691" s="240"/>
      <c r="N691" s="241"/>
      <c r="O691" s="241"/>
      <c r="P691" s="241"/>
      <c r="Q691" s="241"/>
      <c r="R691" s="241"/>
      <c r="S691" s="241"/>
      <c r="T691" s="242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3" t="s">
        <v>173</v>
      </c>
      <c r="AU691" s="243" t="s">
        <v>85</v>
      </c>
      <c r="AV691" s="13" t="s">
        <v>85</v>
      </c>
      <c r="AW691" s="13" t="s">
        <v>37</v>
      </c>
      <c r="AX691" s="13" t="s">
        <v>77</v>
      </c>
      <c r="AY691" s="243" t="s">
        <v>161</v>
      </c>
    </row>
    <row r="692" s="14" customFormat="1">
      <c r="A692" s="14"/>
      <c r="B692" s="244"/>
      <c r="C692" s="245"/>
      <c r="D692" s="234" t="s">
        <v>173</v>
      </c>
      <c r="E692" s="246" t="s">
        <v>19</v>
      </c>
      <c r="F692" s="247" t="s">
        <v>907</v>
      </c>
      <c r="G692" s="245"/>
      <c r="H692" s="246" t="s">
        <v>19</v>
      </c>
      <c r="I692" s="248"/>
      <c r="J692" s="245"/>
      <c r="K692" s="245"/>
      <c r="L692" s="249"/>
      <c r="M692" s="250"/>
      <c r="N692" s="251"/>
      <c r="O692" s="251"/>
      <c r="P692" s="251"/>
      <c r="Q692" s="251"/>
      <c r="R692" s="251"/>
      <c r="S692" s="251"/>
      <c r="T692" s="252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3" t="s">
        <v>173</v>
      </c>
      <c r="AU692" s="253" t="s">
        <v>85</v>
      </c>
      <c r="AV692" s="14" t="s">
        <v>81</v>
      </c>
      <c r="AW692" s="14" t="s">
        <v>37</v>
      </c>
      <c r="AX692" s="14" t="s">
        <v>77</v>
      </c>
      <c r="AY692" s="253" t="s">
        <v>161</v>
      </c>
    </row>
    <row r="693" s="13" customFormat="1">
      <c r="A693" s="13"/>
      <c r="B693" s="232"/>
      <c r="C693" s="233"/>
      <c r="D693" s="234" t="s">
        <v>173</v>
      </c>
      <c r="E693" s="235" t="s">
        <v>19</v>
      </c>
      <c r="F693" s="236" t="s">
        <v>908</v>
      </c>
      <c r="G693" s="233"/>
      <c r="H693" s="237">
        <v>165.11500000000001</v>
      </c>
      <c r="I693" s="238"/>
      <c r="J693" s="233"/>
      <c r="K693" s="233"/>
      <c r="L693" s="239"/>
      <c r="M693" s="240"/>
      <c r="N693" s="241"/>
      <c r="O693" s="241"/>
      <c r="P693" s="241"/>
      <c r="Q693" s="241"/>
      <c r="R693" s="241"/>
      <c r="S693" s="241"/>
      <c r="T693" s="242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3" t="s">
        <v>173</v>
      </c>
      <c r="AU693" s="243" t="s">
        <v>85</v>
      </c>
      <c r="AV693" s="13" t="s">
        <v>85</v>
      </c>
      <c r="AW693" s="13" t="s">
        <v>37</v>
      </c>
      <c r="AX693" s="13" t="s">
        <v>77</v>
      </c>
      <c r="AY693" s="243" t="s">
        <v>161</v>
      </c>
    </row>
    <row r="694" s="13" customFormat="1">
      <c r="A694" s="13"/>
      <c r="B694" s="232"/>
      <c r="C694" s="233"/>
      <c r="D694" s="234" t="s">
        <v>173</v>
      </c>
      <c r="E694" s="235" t="s">
        <v>19</v>
      </c>
      <c r="F694" s="236" t="s">
        <v>909</v>
      </c>
      <c r="G694" s="233"/>
      <c r="H694" s="237">
        <v>54.350000000000001</v>
      </c>
      <c r="I694" s="238"/>
      <c r="J694" s="233"/>
      <c r="K694" s="233"/>
      <c r="L694" s="239"/>
      <c r="M694" s="240"/>
      <c r="N694" s="241"/>
      <c r="O694" s="241"/>
      <c r="P694" s="241"/>
      <c r="Q694" s="241"/>
      <c r="R694" s="241"/>
      <c r="S694" s="241"/>
      <c r="T694" s="242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3" t="s">
        <v>173</v>
      </c>
      <c r="AU694" s="243" t="s">
        <v>85</v>
      </c>
      <c r="AV694" s="13" t="s">
        <v>85</v>
      </c>
      <c r="AW694" s="13" t="s">
        <v>37</v>
      </c>
      <c r="AX694" s="13" t="s">
        <v>77</v>
      </c>
      <c r="AY694" s="243" t="s">
        <v>161</v>
      </c>
    </row>
    <row r="695" s="14" customFormat="1">
      <c r="A695" s="14"/>
      <c r="B695" s="244"/>
      <c r="C695" s="245"/>
      <c r="D695" s="234" t="s">
        <v>173</v>
      </c>
      <c r="E695" s="246" t="s">
        <v>19</v>
      </c>
      <c r="F695" s="247" t="s">
        <v>910</v>
      </c>
      <c r="G695" s="245"/>
      <c r="H695" s="246" t="s">
        <v>19</v>
      </c>
      <c r="I695" s="248"/>
      <c r="J695" s="245"/>
      <c r="K695" s="245"/>
      <c r="L695" s="249"/>
      <c r="M695" s="250"/>
      <c r="N695" s="251"/>
      <c r="O695" s="251"/>
      <c r="P695" s="251"/>
      <c r="Q695" s="251"/>
      <c r="R695" s="251"/>
      <c r="S695" s="251"/>
      <c r="T695" s="252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3" t="s">
        <v>173</v>
      </c>
      <c r="AU695" s="253" t="s">
        <v>85</v>
      </c>
      <c r="AV695" s="14" t="s">
        <v>81</v>
      </c>
      <c r="AW695" s="14" t="s">
        <v>37</v>
      </c>
      <c r="AX695" s="14" t="s">
        <v>77</v>
      </c>
      <c r="AY695" s="253" t="s">
        <v>161</v>
      </c>
    </row>
    <row r="696" s="13" customFormat="1">
      <c r="A696" s="13"/>
      <c r="B696" s="232"/>
      <c r="C696" s="233"/>
      <c r="D696" s="234" t="s">
        <v>173</v>
      </c>
      <c r="E696" s="235" t="s">
        <v>19</v>
      </c>
      <c r="F696" s="236" t="s">
        <v>911</v>
      </c>
      <c r="G696" s="233"/>
      <c r="H696" s="237">
        <v>32.609999999999999</v>
      </c>
      <c r="I696" s="238"/>
      <c r="J696" s="233"/>
      <c r="K696" s="233"/>
      <c r="L696" s="239"/>
      <c r="M696" s="240"/>
      <c r="N696" s="241"/>
      <c r="O696" s="241"/>
      <c r="P696" s="241"/>
      <c r="Q696" s="241"/>
      <c r="R696" s="241"/>
      <c r="S696" s="241"/>
      <c r="T696" s="242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3" t="s">
        <v>173</v>
      </c>
      <c r="AU696" s="243" t="s">
        <v>85</v>
      </c>
      <c r="AV696" s="13" t="s">
        <v>85</v>
      </c>
      <c r="AW696" s="13" t="s">
        <v>37</v>
      </c>
      <c r="AX696" s="13" t="s">
        <v>77</v>
      </c>
      <c r="AY696" s="243" t="s">
        <v>161</v>
      </c>
    </row>
    <row r="697" s="14" customFormat="1">
      <c r="A697" s="14"/>
      <c r="B697" s="244"/>
      <c r="C697" s="245"/>
      <c r="D697" s="234" t="s">
        <v>173</v>
      </c>
      <c r="E697" s="246" t="s">
        <v>19</v>
      </c>
      <c r="F697" s="247" t="s">
        <v>912</v>
      </c>
      <c r="G697" s="245"/>
      <c r="H697" s="246" t="s">
        <v>19</v>
      </c>
      <c r="I697" s="248"/>
      <c r="J697" s="245"/>
      <c r="K697" s="245"/>
      <c r="L697" s="249"/>
      <c r="M697" s="250"/>
      <c r="N697" s="251"/>
      <c r="O697" s="251"/>
      <c r="P697" s="251"/>
      <c r="Q697" s="251"/>
      <c r="R697" s="251"/>
      <c r="S697" s="251"/>
      <c r="T697" s="252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3" t="s">
        <v>173</v>
      </c>
      <c r="AU697" s="253" t="s">
        <v>85</v>
      </c>
      <c r="AV697" s="14" t="s">
        <v>81</v>
      </c>
      <c r="AW697" s="14" t="s">
        <v>37</v>
      </c>
      <c r="AX697" s="14" t="s">
        <v>77</v>
      </c>
      <c r="AY697" s="253" t="s">
        <v>161</v>
      </c>
    </row>
    <row r="698" s="14" customFormat="1">
      <c r="A698" s="14"/>
      <c r="B698" s="244"/>
      <c r="C698" s="245"/>
      <c r="D698" s="234" t="s">
        <v>173</v>
      </c>
      <c r="E698" s="246" t="s">
        <v>19</v>
      </c>
      <c r="F698" s="247" t="s">
        <v>913</v>
      </c>
      <c r="G698" s="245"/>
      <c r="H698" s="246" t="s">
        <v>19</v>
      </c>
      <c r="I698" s="248"/>
      <c r="J698" s="245"/>
      <c r="K698" s="245"/>
      <c r="L698" s="249"/>
      <c r="M698" s="250"/>
      <c r="N698" s="251"/>
      <c r="O698" s="251"/>
      <c r="P698" s="251"/>
      <c r="Q698" s="251"/>
      <c r="R698" s="251"/>
      <c r="S698" s="251"/>
      <c r="T698" s="252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3" t="s">
        <v>173</v>
      </c>
      <c r="AU698" s="253" t="s">
        <v>85</v>
      </c>
      <c r="AV698" s="14" t="s">
        <v>81</v>
      </c>
      <c r="AW698" s="14" t="s">
        <v>37</v>
      </c>
      <c r="AX698" s="14" t="s">
        <v>77</v>
      </c>
      <c r="AY698" s="253" t="s">
        <v>161</v>
      </c>
    </row>
    <row r="699" s="13" customFormat="1">
      <c r="A699" s="13"/>
      <c r="B699" s="232"/>
      <c r="C699" s="233"/>
      <c r="D699" s="234" t="s">
        <v>173</v>
      </c>
      <c r="E699" s="235" t="s">
        <v>19</v>
      </c>
      <c r="F699" s="236" t="s">
        <v>914</v>
      </c>
      <c r="G699" s="233"/>
      <c r="H699" s="237">
        <v>-13.44</v>
      </c>
      <c r="I699" s="238"/>
      <c r="J699" s="233"/>
      <c r="K699" s="233"/>
      <c r="L699" s="239"/>
      <c r="M699" s="240"/>
      <c r="N699" s="241"/>
      <c r="O699" s="241"/>
      <c r="P699" s="241"/>
      <c r="Q699" s="241"/>
      <c r="R699" s="241"/>
      <c r="S699" s="241"/>
      <c r="T699" s="242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3" t="s">
        <v>173</v>
      </c>
      <c r="AU699" s="243" t="s">
        <v>85</v>
      </c>
      <c r="AV699" s="13" t="s">
        <v>85</v>
      </c>
      <c r="AW699" s="13" t="s">
        <v>37</v>
      </c>
      <c r="AX699" s="13" t="s">
        <v>77</v>
      </c>
      <c r="AY699" s="243" t="s">
        <v>161</v>
      </c>
    </row>
    <row r="700" s="13" customFormat="1">
      <c r="A700" s="13"/>
      <c r="B700" s="232"/>
      <c r="C700" s="233"/>
      <c r="D700" s="234" t="s">
        <v>173</v>
      </c>
      <c r="E700" s="235" t="s">
        <v>19</v>
      </c>
      <c r="F700" s="236" t="s">
        <v>915</v>
      </c>
      <c r="G700" s="233"/>
      <c r="H700" s="237">
        <v>-22.719999999999999</v>
      </c>
      <c r="I700" s="238"/>
      <c r="J700" s="233"/>
      <c r="K700" s="233"/>
      <c r="L700" s="239"/>
      <c r="M700" s="240"/>
      <c r="N700" s="241"/>
      <c r="O700" s="241"/>
      <c r="P700" s="241"/>
      <c r="Q700" s="241"/>
      <c r="R700" s="241"/>
      <c r="S700" s="241"/>
      <c r="T700" s="242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3" t="s">
        <v>173</v>
      </c>
      <c r="AU700" s="243" t="s">
        <v>85</v>
      </c>
      <c r="AV700" s="13" t="s">
        <v>85</v>
      </c>
      <c r="AW700" s="13" t="s">
        <v>37</v>
      </c>
      <c r="AX700" s="13" t="s">
        <v>77</v>
      </c>
      <c r="AY700" s="243" t="s">
        <v>161</v>
      </c>
    </row>
    <row r="701" s="14" customFormat="1">
      <c r="A701" s="14"/>
      <c r="B701" s="244"/>
      <c r="C701" s="245"/>
      <c r="D701" s="234" t="s">
        <v>173</v>
      </c>
      <c r="E701" s="246" t="s">
        <v>19</v>
      </c>
      <c r="F701" s="247" t="s">
        <v>916</v>
      </c>
      <c r="G701" s="245"/>
      <c r="H701" s="246" t="s">
        <v>19</v>
      </c>
      <c r="I701" s="248"/>
      <c r="J701" s="245"/>
      <c r="K701" s="245"/>
      <c r="L701" s="249"/>
      <c r="M701" s="250"/>
      <c r="N701" s="251"/>
      <c r="O701" s="251"/>
      <c r="P701" s="251"/>
      <c r="Q701" s="251"/>
      <c r="R701" s="251"/>
      <c r="S701" s="251"/>
      <c r="T701" s="252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3" t="s">
        <v>173</v>
      </c>
      <c r="AU701" s="253" t="s">
        <v>85</v>
      </c>
      <c r="AV701" s="14" t="s">
        <v>81</v>
      </c>
      <c r="AW701" s="14" t="s">
        <v>37</v>
      </c>
      <c r="AX701" s="14" t="s">
        <v>77</v>
      </c>
      <c r="AY701" s="253" t="s">
        <v>161</v>
      </c>
    </row>
    <row r="702" s="13" customFormat="1">
      <c r="A702" s="13"/>
      <c r="B702" s="232"/>
      <c r="C702" s="233"/>
      <c r="D702" s="234" t="s">
        <v>173</v>
      </c>
      <c r="E702" s="235" t="s">
        <v>19</v>
      </c>
      <c r="F702" s="236" t="s">
        <v>917</v>
      </c>
      <c r="G702" s="233"/>
      <c r="H702" s="237">
        <v>-26.879999999999999</v>
      </c>
      <c r="I702" s="238"/>
      <c r="J702" s="233"/>
      <c r="K702" s="233"/>
      <c r="L702" s="239"/>
      <c r="M702" s="240"/>
      <c r="N702" s="241"/>
      <c r="O702" s="241"/>
      <c r="P702" s="241"/>
      <c r="Q702" s="241"/>
      <c r="R702" s="241"/>
      <c r="S702" s="241"/>
      <c r="T702" s="242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3" t="s">
        <v>173</v>
      </c>
      <c r="AU702" s="243" t="s">
        <v>85</v>
      </c>
      <c r="AV702" s="13" t="s">
        <v>85</v>
      </c>
      <c r="AW702" s="13" t="s">
        <v>37</v>
      </c>
      <c r="AX702" s="13" t="s">
        <v>77</v>
      </c>
      <c r="AY702" s="243" t="s">
        <v>161</v>
      </c>
    </row>
    <row r="703" s="13" customFormat="1">
      <c r="A703" s="13"/>
      <c r="B703" s="232"/>
      <c r="C703" s="233"/>
      <c r="D703" s="234" t="s">
        <v>173</v>
      </c>
      <c r="E703" s="235" t="s">
        <v>19</v>
      </c>
      <c r="F703" s="236" t="s">
        <v>918</v>
      </c>
      <c r="G703" s="233"/>
      <c r="H703" s="237">
        <v>-4.4800000000000004</v>
      </c>
      <c r="I703" s="238"/>
      <c r="J703" s="233"/>
      <c r="K703" s="233"/>
      <c r="L703" s="239"/>
      <c r="M703" s="240"/>
      <c r="N703" s="241"/>
      <c r="O703" s="241"/>
      <c r="P703" s="241"/>
      <c r="Q703" s="241"/>
      <c r="R703" s="241"/>
      <c r="S703" s="241"/>
      <c r="T703" s="242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3" t="s">
        <v>173</v>
      </c>
      <c r="AU703" s="243" t="s">
        <v>85</v>
      </c>
      <c r="AV703" s="13" t="s">
        <v>85</v>
      </c>
      <c r="AW703" s="13" t="s">
        <v>37</v>
      </c>
      <c r="AX703" s="13" t="s">
        <v>77</v>
      </c>
      <c r="AY703" s="243" t="s">
        <v>161</v>
      </c>
    </row>
    <row r="704" s="14" customFormat="1">
      <c r="A704" s="14"/>
      <c r="B704" s="244"/>
      <c r="C704" s="245"/>
      <c r="D704" s="234" t="s">
        <v>173</v>
      </c>
      <c r="E704" s="246" t="s">
        <v>19</v>
      </c>
      <c r="F704" s="247" t="s">
        <v>919</v>
      </c>
      <c r="G704" s="245"/>
      <c r="H704" s="246" t="s">
        <v>19</v>
      </c>
      <c r="I704" s="248"/>
      <c r="J704" s="245"/>
      <c r="K704" s="245"/>
      <c r="L704" s="249"/>
      <c r="M704" s="250"/>
      <c r="N704" s="251"/>
      <c r="O704" s="251"/>
      <c r="P704" s="251"/>
      <c r="Q704" s="251"/>
      <c r="R704" s="251"/>
      <c r="S704" s="251"/>
      <c r="T704" s="252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3" t="s">
        <v>173</v>
      </c>
      <c r="AU704" s="253" t="s">
        <v>85</v>
      </c>
      <c r="AV704" s="14" t="s">
        <v>81</v>
      </c>
      <c r="AW704" s="14" t="s">
        <v>37</v>
      </c>
      <c r="AX704" s="14" t="s">
        <v>77</v>
      </c>
      <c r="AY704" s="253" t="s">
        <v>161</v>
      </c>
    </row>
    <row r="705" s="13" customFormat="1">
      <c r="A705" s="13"/>
      <c r="B705" s="232"/>
      <c r="C705" s="233"/>
      <c r="D705" s="234" t="s">
        <v>173</v>
      </c>
      <c r="E705" s="235" t="s">
        <v>19</v>
      </c>
      <c r="F705" s="236" t="s">
        <v>920</v>
      </c>
      <c r="G705" s="233"/>
      <c r="H705" s="237">
        <v>-15.68</v>
      </c>
      <c r="I705" s="238"/>
      <c r="J705" s="233"/>
      <c r="K705" s="233"/>
      <c r="L705" s="239"/>
      <c r="M705" s="240"/>
      <c r="N705" s="241"/>
      <c r="O705" s="241"/>
      <c r="P705" s="241"/>
      <c r="Q705" s="241"/>
      <c r="R705" s="241"/>
      <c r="S705" s="241"/>
      <c r="T705" s="242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3" t="s">
        <v>173</v>
      </c>
      <c r="AU705" s="243" t="s">
        <v>85</v>
      </c>
      <c r="AV705" s="13" t="s">
        <v>85</v>
      </c>
      <c r="AW705" s="13" t="s">
        <v>37</v>
      </c>
      <c r="AX705" s="13" t="s">
        <v>77</v>
      </c>
      <c r="AY705" s="243" t="s">
        <v>161</v>
      </c>
    </row>
    <row r="706" s="13" customFormat="1">
      <c r="A706" s="13"/>
      <c r="B706" s="232"/>
      <c r="C706" s="233"/>
      <c r="D706" s="234" t="s">
        <v>173</v>
      </c>
      <c r="E706" s="235" t="s">
        <v>19</v>
      </c>
      <c r="F706" s="236" t="s">
        <v>921</v>
      </c>
      <c r="G706" s="233"/>
      <c r="H706" s="237">
        <v>-7.0919999999999996</v>
      </c>
      <c r="I706" s="238"/>
      <c r="J706" s="233"/>
      <c r="K706" s="233"/>
      <c r="L706" s="239"/>
      <c r="M706" s="240"/>
      <c r="N706" s="241"/>
      <c r="O706" s="241"/>
      <c r="P706" s="241"/>
      <c r="Q706" s="241"/>
      <c r="R706" s="241"/>
      <c r="S706" s="241"/>
      <c r="T706" s="242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3" t="s">
        <v>173</v>
      </c>
      <c r="AU706" s="243" t="s">
        <v>85</v>
      </c>
      <c r="AV706" s="13" t="s">
        <v>85</v>
      </c>
      <c r="AW706" s="13" t="s">
        <v>37</v>
      </c>
      <c r="AX706" s="13" t="s">
        <v>77</v>
      </c>
      <c r="AY706" s="243" t="s">
        <v>161</v>
      </c>
    </row>
    <row r="707" s="13" customFormat="1">
      <c r="A707" s="13"/>
      <c r="B707" s="232"/>
      <c r="C707" s="233"/>
      <c r="D707" s="234" t="s">
        <v>173</v>
      </c>
      <c r="E707" s="235" t="s">
        <v>19</v>
      </c>
      <c r="F707" s="236" t="s">
        <v>922</v>
      </c>
      <c r="G707" s="233"/>
      <c r="H707" s="237">
        <v>-2.4630000000000001</v>
      </c>
      <c r="I707" s="238"/>
      <c r="J707" s="233"/>
      <c r="K707" s="233"/>
      <c r="L707" s="239"/>
      <c r="M707" s="240"/>
      <c r="N707" s="241"/>
      <c r="O707" s="241"/>
      <c r="P707" s="241"/>
      <c r="Q707" s="241"/>
      <c r="R707" s="241"/>
      <c r="S707" s="241"/>
      <c r="T707" s="242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3" t="s">
        <v>173</v>
      </c>
      <c r="AU707" s="243" t="s">
        <v>85</v>
      </c>
      <c r="AV707" s="13" t="s">
        <v>85</v>
      </c>
      <c r="AW707" s="13" t="s">
        <v>37</v>
      </c>
      <c r="AX707" s="13" t="s">
        <v>77</v>
      </c>
      <c r="AY707" s="243" t="s">
        <v>161</v>
      </c>
    </row>
    <row r="708" s="14" customFormat="1">
      <c r="A708" s="14"/>
      <c r="B708" s="244"/>
      <c r="C708" s="245"/>
      <c r="D708" s="234" t="s">
        <v>173</v>
      </c>
      <c r="E708" s="246" t="s">
        <v>19</v>
      </c>
      <c r="F708" s="247" t="s">
        <v>923</v>
      </c>
      <c r="G708" s="245"/>
      <c r="H708" s="246" t="s">
        <v>19</v>
      </c>
      <c r="I708" s="248"/>
      <c r="J708" s="245"/>
      <c r="K708" s="245"/>
      <c r="L708" s="249"/>
      <c r="M708" s="250"/>
      <c r="N708" s="251"/>
      <c r="O708" s="251"/>
      <c r="P708" s="251"/>
      <c r="Q708" s="251"/>
      <c r="R708" s="251"/>
      <c r="S708" s="251"/>
      <c r="T708" s="252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3" t="s">
        <v>173</v>
      </c>
      <c r="AU708" s="253" t="s">
        <v>85</v>
      </c>
      <c r="AV708" s="14" t="s">
        <v>81</v>
      </c>
      <c r="AW708" s="14" t="s">
        <v>37</v>
      </c>
      <c r="AX708" s="14" t="s">
        <v>77</v>
      </c>
      <c r="AY708" s="253" t="s">
        <v>161</v>
      </c>
    </row>
    <row r="709" s="13" customFormat="1">
      <c r="A709" s="13"/>
      <c r="B709" s="232"/>
      <c r="C709" s="233"/>
      <c r="D709" s="234" t="s">
        <v>173</v>
      </c>
      <c r="E709" s="235" t="s">
        <v>19</v>
      </c>
      <c r="F709" s="236" t="s">
        <v>924</v>
      </c>
      <c r="G709" s="233"/>
      <c r="H709" s="237">
        <v>47.969999999999999</v>
      </c>
      <c r="I709" s="238"/>
      <c r="J709" s="233"/>
      <c r="K709" s="233"/>
      <c r="L709" s="239"/>
      <c r="M709" s="240"/>
      <c r="N709" s="241"/>
      <c r="O709" s="241"/>
      <c r="P709" s="241"/>
      <c r="Q709" s="241"/>
      <c r="R709" s="241"/>
      <c r="S709" s="241"/>
      <c r="T709" s="242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3" t="s">
        <v>173</v>
      </c>
      <c r="AU709" s="243" t="s">
        <v>85</v>
      </c>
      <c r="AV709" s="13" t="s">
        <v>85</v>
      </c>
      <c r="AW709" s="13" t="s">
        <v>37</v>
      </c>
      <c r="AX709" s="13" t="s">
        <v>77</v>
      </c>
      <c r="AY709" s="243" t="s">
        <v>161</v>
      </c>
    </row>
    <row r="710" s="14" customFormat="1">
      <c r="A710" s="14"/>
      <c r="B710" s="244"/>
      <c r="C710" s="245"/>
      <c r="D710" s="234" t="s">
        <v>173</v>
      </c>
      <c r="E710" s="246" t="s">
        <v>19</v>
      </c>
      <c r="F710" s="247" t="s">
        <v>925</v>
      </c>
      <c r="G710" s="245"/>
      <c r="H710" s="246" t="s">
        <v>19</v>
      </c>
      <c r="I710" s="248"/>
      <c r="J710" s="245"/>
      <c r="K710" s="245"/>
      <c r="L710" s="249"/>
      <c r="M710" s="250"/>
      <c r="N710" s="251"/>
      <c r="O710" s="251"/>
      <c r="P710" s="251"/>
      <c r="Q710" s="251"/>
      <c r="R710" s="251"/>
      <c r="S710" s="251"/>
      <c r="T710" s="252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3" t="s">
        <v>173</v>
      </c>
      <c r="AU710" s="253" t="s">
        <v>85</v>
      </c>
      <c r="AV710" s="14" t="s">
        <v>81</v>
      </c>
      <c r="AW710" s="14" t="s">
        <v>37</v>
      </c>
      <c r="AX710" s="14" t="s">
        <v>77</v>
      </c>
      <c r="AY710" s="253" t="s">
        <v>161</v>
      </c>
    </row>
    <row r="711" s="14" customFormat="1">
      <c r="A711" s="14"/>
      <c r="B711" s="244"/>
      <c r="C711" s="245"/>
      <c r="D711" s="234" t="s">
        <v>173</v>
      </c>
      <c r="E711" s="246" t="s">
        <v>19</v>
      </c>
      <c r="F711" s="247" t="s">
        <v>919</v>
      </c>
      <c r="G711" s="245"/>
      <c r="H711" s="246" t="s">
        <v>19</v>
      </c>
      <c r="I711" s="248"/>
      <c r="J711" s="245"/>
      <c r="K711" s="245"/>
      <c r="L711" s="249"/>
      <c r="M711" s="250"/>
      <c r="N711" s="251"/>
      <c r="O711" s="251"/>
      <c r="P711" s="251"/>
      <c r="Q711" s="251"/>
      <c r="R711" s="251"/>
      <c r="S711" s="251"/>
      <c r="T711" s="252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3" t="s">
        <v>173</v>
      </c>
      <c r="AU711" s="253" t="s">
        <v>85</v>
      </c>
      <c r="AV711" s="14" t="s">
        <v>81</v>
      </c>
      <c r="AW711" s="14" t="s">
        <v>37</v>
      </c>
      <c r="AX711" s="14" t="s">
        <v>77</v>
      </c>
      <c r="AY711" s="253" t="s">
        <v>161</v>
      </c>
    </row>
    <row r="712" s="13" customFormat="1">
      <c r="A712" s="13"/>
      <c r="B712" s="232"/>
      <c r="C712" s="233"/>
      <c r="D712" s="234" t="s">
        <v>173</v>
      </c>
      <c r="E712" s="235" t="s">
        <v>19</v>
      </c>
      <c r="F712" s="236" t="s">
        <v>920</v>
      </c>
      <c r="G712" s="233"/>
      <c r="H712" s="237">
        <v>-15.68</v>
      </c>
      <c r="I712" s="238"/>
      <c r="J712" s="233"/>
      <c r="K712" s="233"/>
      <c r="L712" s="239"/>
      <c r="M712" s="240"/>
      <c r="N712" s="241"/>
      <c r="O712" s="241"/>
      <c r="P712" s="241"/>
      <c r="Q712" s="241"/>
      <c r="R712" s="241"/>
      <c r="S712" s="241"/>
      <c r="T712" s="242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3" t="s">
        <v>173</v>
      </c>
      <c r="AU712" s="243" t="s">
        <v>85</v>
      </c>
      <c r="AV712" s="13" t="s">
        <v>85</v>
      </c>
      <c r="AW712" s="13" t="s">
        <v>37</v>
      </c>
      <c r="AX712" s="13" t="s">
        <v>77</v>
      </c>
      <c r="AY712" s="243" t="s">
        <v>161</v>
      </c>
    </row>
    <row r="713" s="13" customFormat="1">
      <c r="A713" s="13"/>
      <c r="B713" s="232"/>
      <c r="C713" s="233"/>
      <c r="D713" s="234" t="s">
        <v>173</v>
      </c>
      <c r="E713" s="235" t="s">
        <v>19</v>
      </c>
      <c r="F713" s="236" t="s">
        <v>810</v>
      </c>
      <c r="G713" s="233"/>
      <c r="H713" s="237">
        <v>-8.6999999999999993</v>
      </c>
      <c r="I713" s="238"/>
      <c r="J713" s="233"/>
      <c r="K713" s="233"/>
      <c r="L713" s="239"/>
      <c r="M713" s="240"/>
      <c r="N713" s="241"/>
      <c r="O713" s="241"/>
      <c r="P713" s="241"/>
      <c r="Q713" s="241"/>
      <c r="R713" s="241"/>
      <c r="S713" s="241"/>
      <c r="T713" s="242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43" t="s">
        <v>173</v>
      </c>
      <c r="AU713" s="243" t="s">
        <v>85</v>
      </c>
      <c r="AV713" s="13" t="s">
        <v>85</v>
      </c>
      <c r="AW713" s="13" t="s">
        <v>37</v>
      </c>
      <c r="AX713" s="13" t="s">
        <v>77</v>
      </c>
      <c r="AY713" s="243" t="s">
        <v>161</v>
      </c>
    </row>
    <row r="714" s="14" customFormat="1">
      <c r="A714" s="14"/>
      <c r="B714" s="244"/>
      <c r="C714" s="245"/>
      <c r="D714" s="234" t="s">
        <v>173</v>
      </c>
      <c r="E714" s="246" t="s">
        <v>19</v>
      </c>
      <c r="F714" s="247" t="s">
        <v>901</v>
      </c>
      <c r="G714" s="245"/>
      <c r="H714" s="246" t="s">
        <v>19</v>
      </c>
      <c r="I714" s="248"/>
      <c r="J714" s="245"/>
      <c r="K714" s="245"/>
      <c r="L714" s="249"/>
      <c r="M714" s="250"/>
      <c r="N714" s="251"/>
      <c r="O714" s="251"/>
      <c r="P714" s="251"/>
      <c r="Q714" s="251"/>
      <c r="R714" s="251"/>
      <c r="S714" s="251"/>
      <c r="T714" s="252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3" t="s">
        <v>173</v>
      </c>
      <c r="AU714" s="253" t="s">
        <v>85</v>
      </c>
      <c r="AV714" s="14" t="s">
        <v>81</v>
      </c>
      <c r="AW714" s="14" t="s">
        <v>37</v>
      </c>
      <c r="AX714" s="14" t="s">
        <v>77</v>
      </c>
      <c r="AY714" s="253" t="s">
        <v>161</v>
      </c>
    </row>
    <row r="715" s="13" customFormat="1">
      <c r="A715" s="13"/>
      <c r="B715" s="232"/>
      <c r="C715" s="233"/>
      <c r="D715" s="234" t="s">
        <v>173</v>
      </c>
      <c r="E715" s="235" t="s">
        <v>19</v>
      </c>
      <c r="F715" s="236" t="s">
        <v>924</v>
      </c>
      <c r="G715" s="233"/>
      <c r="H715" s="237">
        <v>47.969999999999999</v>
      </c>
      <c r="I715" s="238"/>
      <c r="J715" s="233"/>
      <c r="K715" s="233"/>
      <c r="L715" s="239"/>
      <c r="M715" s="240"/>
      <c r="N715" s="241"/>
      <c r="O715" s="241"/>
      <c r="P715" s="241"/>
      <c r="Q715" s="241"/>
      <c r="R715" s="241"/>
      <c r="S715" s="241"/>
      <c r="T715" s="242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43" t="s">
        <v>173</v>
      </c>
      <c r="AU715" s="243" t="s">
        <v>85</v>
      </c>
      <c r="AV715" s="13" t="s">
        <v>85</v>
      </c>
      <c r="AW715" s="13" t="s">
        <v>37</v>
      </c>
      <c r="AX715" s="13" t="s">
        <v>77</v>
      </c>
      <c r="AY715" s="243" t="s">
        <v>161</v>
      </c>
    </row>
    <row r="716" s="14" customFormat="1">
      <c r="A716" s="14"/>
      <c r="B716" s="244"/>
      <c r="C716" s="245"/>
      <c r="D716" s="234" t="s">
        <v>173</v>
      </c>
      <c r="E716" s="246" t="s">
        <v>19</v>
      </c>
      <c r="F716" s="247" t="s">
        <v>925</v>
      </c>
      <c r="G716" s="245"/>
      <c r="H716" s="246" t="s">
        <v>19</v>
      </c>
      <c r="I716" s="248"/>
      <c r="J716" s="245"/>
      <c r="K716" s="245"/>
      <c r="L716" s="249"/>
      <c r="M716" s="250"/>
      <c r="N716" s="251"/>
      <c r="O716" s="251"/>
      <c r="P716" s="251"/>
      <c r="Q716" s="251"/>
      <c r="R716" s="251"/>
      <c r="S716" s="251"/>
      <c r="T716" s="252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3" t="s">
        <v>173</v>
      </c>
      <c r="AU716" s="253" t="s">
        <v>85</v>
      </c>
      <c r="AV716" s="14" t="s">
        <v>81</v>
      </c>
      <c r="AW716" s="14" t="s">
        <v>37</v>
      </c>
      <c r="AX716" s="14" t="s">
        <v>77</v>
      </c>
      <c r="AY716" s="253" t="s">
        <v>161</v>
      </c>
    </row>
    <row r="717" s="14" customFormat="1">
      <c r="A717" s="14"/>
      <c r="B717" s="244"/>
      <c r="C717" s="245"/>
      <c r="D717" s="234" t="s">
        <v>173</v>
      </c>
      <c r="E717" s="246" t="s">
        <v>19</v>
      </c>
      <c r="F717" s="247" t="s">
        <v>926</v>
      </c>
      <c r="G717" s="245"/>
      <c r="H717" s="246" t="s">
        <v>19</v>
      </c>
      <c r="I717" s="248"/>
      <c r="J717" s="245"/>
      <c r="K717" s="245"/>
      <c r="L717" s="249"/>
      <c r="M717" s="250"/>
      <c r="N717" s="251"/>
      <c r="O717" s="251"/>
      <c r="P717" s="251"/>
      <c r="Q717" s="251"/>
      <c r="R717" s="251"/>
      <c r="S717" s="251"/>
      <c r="T717" s="252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3" t="s">
        <v>173</v>
      </c>
      <c r="AU717" s="253" t="s">
        <v>85</v>
      </c>
      <c r="AV717" s="14" t="s">
        <v>81</v>
      </c>
      <c r="AW717" s="14" t="s">
        <v>37</v>
      </c>
      <c r="AX717" s="14" t="s">
        <v>77</v>
      </c>
      <c r="AY717" s="253" t="s">
        <v>161</v>
      </c>
    </row>
    <row r="718" s="13" customFormat="1">
      <c r="A718" s="13"/>
      <c r="B718" s="232"/>
      <c r="C718" s="233"/>
      <c r="D718" s="234" t="s">
        <v>173</v>
      </c>
      <c r="E718" s="235" t="s">
        <v>19</v>
      </c>
      <c r="F718" s="236" t="s">
        <v>927</v>
      </c>
      <c r="G718" s="233"/>
      <c r="H718" s="237">
        <v>-3.2000000000000002</v>
      </c>
      <c r="I718" s="238"/>
      <c r="J718" s="233"/>
      <c r="K718" s="233"/>
      <c r="L718" s="239"/>
      <c r="M718" s="240"/>
      <c r="N718" s="241"/>
      <c r="O718" s="241"/>
      <c r="P718" s="241"/>
      <c r="Q718" s="241"/>
      <c r="R718" s="241"/>
      <c r="S718" s="241"/>
      <c r="T718" s="242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3" t="s">
        <v>173</v>
      </c>
      <c r="AU718" s="243" t="s">
        <v>85</v>
      </c>
      <c r="AV718" s="13" t="s">
        <v>85</v>
      </c>
      <c r="AW718" s="13" t="s">
        <v>37</v>
      </c>
      <c r="AX718" s="13" t="s">
        <v>77</v>
      </c>
      <c r="AY718" s="243" t="s">
        <v>161</v>
      </c>
    </row>
    <row r="719" s="13" customFormat="1">
      <c r="A719" s="13"/>
      <c r="B719" s="232"/>
      <c r="C719" s="233"/>
      <c r="D719" s="234" t="s">
        <v>173</v>
      </c>
      <c r="E719" s="235" t="s">
        <v>19</v>
      </c>
      <c r="F719" s="236" t="s">
        <v>928</v>
      </c>
      <c r="G719" s="233"/>
      <c r="H719" s="237">
        <v>-3.9399999999999999</v>
      </c>
      <c r="I719" s="238"/>
      <c r="J719" s="233"/>
      <c r="K719" s="233"/>
      <c r="L719" s="239"/>
      <c r="M719" s="240"/>
      <c r="N719" s="241"/>
      <c r="O719" s="241"/>
      <c r="P719" s="241"/>
      <c r="Q719" s="241"/>
      <c r="R719" s="241"/>
      <c r="S719" s="241"/>
      <c r="T719" s="242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3" t="s">
        <v>173</v>
      </c>
      <c r="AU719" s="243" t="s">
        <v>85</v>
      </c>
      <c r="AV719" s="13" t="s">
        <v>85</v>
      </c>
      <c r="AW719" s="13" t="s">
        <v>37</v>
      </c>
      <c r="AX719" s="13" t="s">
        <v>77</v>
      </c>
      <c r="AY719" s="243" t="s">
        <v>161</v>
      </c>
    </row>
    <row r="720" s="15" customFormat="1">
      <c r="A720" s="15"/>
      <c r="B720" s="265"/>
      <c r="C720" s="266"/>
      <c r="D720" s="234" t="s">
        <v>173</v>
      </c>
      <c r="E720" s="267" t="s">
        <v>19</v>
      </c>
      <c r="F720" s="268" t="s">
        <v>210</v>
      </c>
      <c r="G720" s="266"/>
      <c r="H720" s="269">
        <v>361.30500000000001</v>
      </c>
      <c r="I720" s="270"/>
      <c r="J720" s="266"/>
      <c r="K720" s="266"/>
      <c r="L720" s="271"/>
      <c r="M720" s="272"/>
      <c r="N720" s="273"/>
      <c r="O720" s="273"/>
      <c r="P720" s="273"/>
      <c r="Q720" s="273"/>
      <c r="R720" s="273"/>
      <c r="S720" s="273"/>
      <c r="T720" s="274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T720" s="275" t="s">
        <v>173</v>
      </c>
      <c r="AU720" s="275" t="s">
        <v>85</v>
      </c>
      <c r="AV720" s="15" t="s">
        <v>169</v>
      </c>
      <c r="AW720" s="15" t="s">
        <v>37</v>
      </c>
      <c r="AX720" s="15" t="s">
        <v>81</v>
      </c>
      <c r="AY720" s="275" t="s">
        <v>161</v>
      </c>
    </row>
    <row r="721" s="2" customFormat="1" ht="16.5" customHeight="1">
      <c r="A721" s="40"/>
      <c r="B721" s="41"/>
      <c r="C721" s="214" t="s">
        <v>929</v>
      </c>
      <c r="D721" s="214" t="s">
        <v>164</v>
      </c>
      <c r="E721" s="215" t="s">
        <v>930</v>
      </c>
      <c r="F721" s="216" t="s">
        <v>931</v>
      </c>
      <c r="G721" s="217" t="s">
        <v>167</v>
      </c>
      <c r="H721" s="218">
        <v>26.533000000000001</v>
      </c>
      <c r="I721" s="219"/>
      <c r="J721" s="220">
        <f>ROUND(I721*H721,2)</f>
        <v>0</v>
      </c>
      <c r="K721" s="216" t="s">
        <v>168</v>
      </c>
      <c r="L721" s="46"/>
      <c r="M721" s="221" t="s">
        <v>19</v>
      </c>
      <c r="N721" s="222" t="s">
        <v>48</v>
      </c>
      <c r="O721" s="86"/>
      <c r="P721" s="223">
        <f>O721*H721</f>
        <v>0</v>
      </c>
      <c r="Q721" s="223">
        <v>0</v>
      </c>
      <c r="R721" s="223">
        <f>Q721*H721</f>
        <v>0</v>
      </c>
      <c r="S721" s="223">
        <v>0.0040000000000000001</v>
      </c>
      <c r="T721" s="224">
        <f>S721*H721</f>
        <v>0.106132</v>
      </c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R721" s="225" t="s">
        <v>169</v>
      </c>
      <c r="AT721" s="225" t="s">
        <v>164</v>
      </c>
      <c r="AU721" s="225" t="s">
        <v>85</v>
      </c>
      <c r="AY721" s="19" t="s">
        <v>161</v>
      </c>
      <c r="BE721" s="226">
        <f>IF(N721="základní",J721,0)</f>
        <v>0</v>
      </c>
      <c r="BF721" s="226">
        <f>IF(N721="snížená",J721,0)</f>
        <v>0</v>
      </c>
      <c r="BG721" s="226">
        <f>IF(N721="zákl. přenesená",J721,0)</f>
        <v>0</v>
      </c>
      <c r="BH721" s="226">
        <f>IF(N721="sníž. přenesená",J721,0)</f>
        <v>0</v>
      </c>
      <c r="BI721" s="226">
        <f>IF(N721="nulová",J721,0)</f>
        <v>0</v>
      </c>
      <c r="BJ721" s="19" t="s">
        <v>81</v>
      </c>
      <c r="BK721" s="226">
        <f>ROUND(I721*H721,2)</f>
        <v>0</v>
      </c>
      <c r="BL721" s="19" t="s">
        <v>169</v>
      </c>
      <c r="BM721" s="225" t="s">
        <v>932</v>
      </c>
    </row>
    <row r="722" s="2" customFormat="1">
      <c r="A722" s="40"/>
      <c r="B722" s="41"/>
      <c r="C722" s="42"/>
      <c r="D722" s="227" t="s">
        <v>171</v>
      </c>
      <c r="E722" s="42"/>
      <c r="F722" s="228" t="s">
        <v>933</v>
      </c>
      <c r="G722" s="42"/>
      <c r="H722" s="42"/>
      <c r="I722" s="229"/>
      <c r="J722" s="42"/>
      <c r="K722" s="42"/>
      <c r="L722" s="46"/>
      <c r="M722" s="230"/>
      <c r="N722" s="231"/>
      <c r="O722" s="86"/>
      <c r="P722" s="86"/>
      <c r="Q722" s="86"/>
      <c r="R722" s="86"/>
      <c r="S722" s="86"/>
      <c r="T722" s="87"/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T722" s="19" t="s">
        <v>171</v>
      </c>
      <c r="AU722" s="19" t="s">
        <v>85</v>
      </c>
    </row>
    <row r="723" s="14" customFormat="1">
      <c r="A723" s="14"/>
      <c r="B723" s="244"/>
      <c r="C723" s="245"/>
      <c r="D723" s="234" t="s">
        <v>173</v>
      </c>
      <c r="E723" s="246" t="s">
        <v>19</v>
      </c>
      <c r="F723" s="247" t="s">
        <v>327</v>
      </c>
      <c r="G723" s="245"/>
      <c r="H723" s="246" t="s">
        <v>19</v>
      </c>
      <c r="I723" s="248"/>
      <c r="J723" s="245"/>
      <c r="K723" s="245"/>
      <c r="L723" s="249"/>
      <c r="M723" s="250"/>
      <c r="N723" s="251"/>
      <c r="O723" s="251"/>
      <c r="P723" s="251"/>
      <c r="Q723" s="251"/>
      <c r="R723" s="251"/>
      <c r="S723" s="251"/>
      <c r="T723" s="252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3" t="s">
        <v>173</v>
      </c>
      <c r="AU723" s="253" t="s">
        <v>85</v>
      </c>
      <c r="AV723" s="14" t="s">
        <v>81</v>
      </c>
      <c r="AW723" s="14" t="s">
        <v>37</v>
      </c>
      <c r="AX723" s="14" t="s">
        <v>77</v>
      </c>
      <c r="AY723" s="253" t="s">
        <v>161</v>
      </c>
    </row>
    <row r="724" s="13" customFormat="1">
      <c r="A724" s="13"/>
      <c r="B724" s="232"/>
      <c r="C724" s="233"/>
      <c r="D724" s="234" t="s">
        <v>173</v>
      </c>
      <c r="E724" s="235" t="s">
        <v>19</v>
      </c>
      <c r="F724" s="236" t="s">
        <v>328</v>
      </c>
      <c r="G724" s="233"/>
      <c r="H724" s="237">
        <v>8.7729999999999997</v>
      </c>
      <c r="I724" s="238"/>
      <c r="J724" s="233"/>
      <c r="K724" s="233"/>
      <c r="L724" s="239"/>
      <c r="M724" s="240"/>
      <c r="N724" s="241"/>
      <c r="O724" s="241"/>
      <c r="P724" s="241"/>
      <c r="Q724" s="241"/>
      <c r="R724" s="241"/>
      <c r="S724" s="241"/>
      <c r="T724" s="242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3" t="s">
        <v>173</v>
      </c>
      <c r="AU724" s="243" t="s">
        <v>85</v>
      </c>
      <c r="AV724" s="13" t="s">
        <v>85</v>
      </c>
      <c r="AW724" s="13" t="s">
        <v>37</v>
      </c>
      <c r="AX724" s="13" t="s">
        <v>77</v>
      </c>
      <c r="AY724" s="243" t="s">
        <v>161</v>
      </c>
    </row>
    <row r="725" s="14" customFormat="1">
      <c r="A725" s="14"/>
      <c r="B725" s="244"/>
      <c r="C725" s="245"/>
      <c r="D725" s="234" t="s">
        <v>173</v>
      </c>
      <c r="E725" s="246" t="s">
        <v>19</v>
      </c>
      <c r="F725" s="247" t="s">
        <v>934</v>
      </c>
      <c r="G725" s="245"/>
      <c r="H725" s="246" t="s">
        <v>19</v>
      </c>
      <c r="I725" s="248"/>
      <c r="J725" s="245"/>
      <c r="K725" s="245"/>
      <c r="L725" s="249"/>
      <c r="M725" s="250"/>
      <c r="N725" s="251"/>
      <c r="O725" s="251"/>
      <c r="P725" s="251"/>
      <c r="Q725" s="251"/>
      <c r="R725" s="251"/>
      <c r="S725" s="251"/>
      <c r="T725" s="252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3" t="s">
        <v>173</v>
      </c>
      <c r="AU725" s="253" t="s">
        <v>85</v>
      </c>
      <c r="AV725" s="14" t="s">
        <v>81</v>
      </c>
      <c r="AW725" s="14" t="s">
        <v>37</v>
      </c>
      <c r="AX725" s="14" t="s">
        <v>77</v>
      </c>
      <c r="AY725" s="253" t="s">
        <v>161</v>
      </c>
    </row>
    <row r="726" s="13" customFormat="1">
      <c r="A726" s="13"/>
      <c r="B726" s="232"/>
      <c r="C726" s="233"/>
      <c r="D726" s="234" t="s">
        <v>173</v>
      </c>
      <c r="E726" s="235" t="s">
        <v>19</v>
      </c>
      <c r="F726" s="236" t="s">
        <v>341</v>
      </c>
      <c r="G726" s="233"/>
      <c r="H726" s="237">
        <v>8.8800000000000008</v>
      </c>
      <c r="I726" s="238"/>
      <c r="J726" s="233"/>
      <c r="K726" s="233"/>
      <c r="L726" s="239"/>
      <c r="M726" s="240"/>
      <c r="N726" s="241"/>
      <c r="O726" s="241"/>
      <c r="P726" s="241"/>
      <c r="Q726" s="241"/>
      <c r="R726" s="241"/>
      <c r="S726" s="241"/>
      <c r="T726" s="242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3" t="s">
        <v>173</v>
      </c>
      <c r="AU726" s="243" t="s">
        <v>85</v>
      </c>
      <c r="AV726" s="13" t="s">
        <v>85</v>
      </c>
      <c r="AW726" s="13" t="s">
        <v>37</v>
      </c>
      <c r="AX726" s="13" t="s">
        <v>77</v>
      </c>
      <c r="AY726" s="243" t="s">
        <v>161</v>
      </c>
    </row>
    <row r="727" s="14" customFormat="1">
      <c r="A727" s="14"/>
      <c r="B727" s="244"/>
      <c r="C727" s="245"/>
      <c r="D727" s="234" t="s">
        <v>173</v>
      </c>
      <c r="E727" s="246" t="s">
        <v>19</v>
      </c>
      <c r="F727" s="247" t="s">
        <v>342</v>
      </c>
      <c r="G727" s="245"/>
      <c r="H727" s="246" t="s">
        <v>19</v>
      </c>
      <c r="I727" s="248"/>
      <c r="J727" s="245"/>
      <c r="K727" s="245"/>
      <c r="L727" s="249"/>
      <c r="M727" s="250"/>
      <c r="N727" s="251"/>
      <c r="O727" s="251"/>
      <c r="P727" s="251"/>
      <c r="Q727" s="251"/>
      <c r="R727" s="251"/>
      <c r="S727" s="251"/>
      <c r="T727" s="252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3" t="s">
        <v>173</v>
      </c>
      <c r="AU727" s="253" t="s">
        <v>85</v>
      </c>
      <c r="AV727" s="14" t="s">
        <v>81</v>
      </c>
      <c r="AW727" s="14" t="s">
        <v>37</v>
      </c>
      <c r="AX727" s="14" t="s">
        <v>77</v>
      </c>
      <c r="AY727" s="253" t="s">
        <v>161</v>
      </c>
    </row>
    <row r="728" s="13" customFormat="1">
      <c r="A728" s="13"/>
      <c r="B728" s="232"/>
      <c r="C728" s="233"/>
      <c r="D728" s="234" t="s">
        <v>173</v>
      </c>
      <c r="E728" s="235" t="s">
        <v>19</v>
      </c>
      <c r="F728" s="236" t="s">
        <v>341</v>
      </c>
      <c r="G728" s="233"/>
      <c r="H728" s="237">
        <v>8.8800000000000008</v>
      </c>
      <c r="I728" s="238"/>
      <c r="J728" s="233"/>
      <c r="K728" s="233"/>
      <c r="L728" s="239"/>
      <c r="M728" s="240"/>
      <c r="N728" s="241"/>
      <c r="O728" s="241"/>
      <c r="P728" s="241"/>
      <c r="Q728" s="241"/>
      <c r="R728" s="241"/>
      <c r="S728" s="241"/>
      <c r="T728" s="242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3" t="s">
        <v>173</v>
      </c>
      <c r="AU728" s="243" t="s">
        <v>85</v>
      </c>
      <c r="AV728" s="13" t="s">
        <v>85</v>
      </c>
      <c r="AW728" s="13" t="s">
        <v>37</v>
      </c>
      <c r="AX728" s="13" t="s">
        <v>77</v>
      </c>
      <c r="AY728" s="243" t="s">
        <v>161</v>
      </c>
    </row>
    <row r="729" s="15" customFormat="1">
      <c r="A729" s="15"/>
      <c r="B729" s="265"/>
      <c r="C729" s="266"/>
      <c r="D729" s="234" t="s">
        <v>173</v>
      </c>
      <c r="E729" s="267" t="s">
        <v>19</v>
      </c>
      <c r="F729" s="268" t="s">
        <v>210</v>
      </c>
      <c r="G729" s="266"/>
      <c r="H729" s="269">
        <v>26.533000000000001</v>
      </c>
      <c r="I729" s="270"/>
      <c r="J729" s="266"/>
      <c r="K729" s="266"/>
      <c r="L729" s="271"/>
      <c r="M729" s="272"/>
      <c r="N729" s="273"/>
      <c r="O729" s="273"/>
      <c r="P729" s="273"/>
      <c r="Q729" s="273"/>
      <c r="R729" s="273"/>
      <c r="S729" s="273"/>
      <c r="T729" s="274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T729" s="275" t="s">
        <v>173</v>
      </c>
      <c r="AU729" s="275" t="s">
        <v>85</v>
      </c>
      <c r="AV729" s="15" t="s">
        <v>169</v>
      </c>
      <c r="AW729" s="15" t="s">
        <v>37</v>
      </c>
      <c r="AX729" s="15" t="s">
        <v>81</v>
      </c>
      <c r="AY729" s="275" t="s">
        <v>161</v>
      </c>
    </row>
    <row r="730" s="2" customFormat="1" ht="16.5" customHeight="1">
      <c r="A730" s="40"/>
      <c r="B730" s="41"/>
      <c r="C730" s="214" t="s">
        <v>935</v>
      </c>
      <c r="D730" s="214" t="s">
        <v>164</v>
      </c>
      <c r="E730" s="215" t="s">
        <v>936</v>
      </c>
      <c r="F730" s="216" t="s">
        <v>937</v>
      </c>
      <c r="G730" s="217" t="s">
        <v>167</v>
      </c>
      <c r="H730" s="218">
        <v>35.520000000000003</v>
      </c>
      <c r="I730" s="219"/>
      <c r="J730" s="220">
        <f>ROUND(I730*H730,2)</f>
        <v>0</v>
      </c>
      <c r="K730" s="216" t="s">
        <v>19</v>
      </c>
      <c r="L730" s="46"/>
      <c r="M730" s="221" t="s">
        <v>19</v>
      </c>
      <c r="N730" s="222" t="s">
        <v>48</v>
      </c>
      <c r="O730" s="86"/>
      <c r="P730" s="223">
        <f>O730*H730</f>
        <v>0</v>
      </c>
      <c r="Q730" s="223">
        <v>0</v>
      </c>
      <c r="R730" s="223">
        <f>Q730*H730</f>
        <v>0</v>
      </c>
      <c r="S730" s="223">
        <v>0.055</v>
      </c>
      <c r="T730" s="224">
        <f>S730*H730</f>
        <v>1.9536000000000002</v>
      </c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R730" s="225" t="s">
        <v>267</v>
      </c>
      <c r="AT730" s="225" t="s">
        <v>164</v>
      </c>
      <c r="AU730" s="225" t="s">
        <v>85</v>
      </c>
      <c r="AY730" s="19" t="s">
        <v>161</v>
      </c>
      <c r="BE730" s="226">
        <f>IF(N730="základní",J730,0)</f>
        <v>0</v>
      </c>
      <c r="BF730" s="226">
        <f>IF(N730="snížená",J730,0)</f>
        <v>0</v>
      </c>
      <c r="BG730" s="226">
        <f>IF(N730="zákl. přenesená",J730,0)</f>
        <v>0</v>
      </c>
      <c r="BH730" s="226">
        <f>IF(N730="sníž. přenesená",J730,0)</f>
        <v>0</v>
      </c>
      <c r="BI730" s="226">
        <f>IF(N730="nulová",J730,0)</f>
        <v>0</v>
      </c>
      <c r="BJ730" s="19" t="s">
        <v>81</v>
      </c>
      <c r="BK730" s="226">
        <f>ROUND(I730*H730,2)</f>
        <v>0</v>
      </c>
      <c r="BL730" s="19" t="s">
        <v>267</v>
      </c>
      <c r="BM730" s="225" t="s">
        <v>938</v>
      </c>
    </row>
    <row r="731" s="14" customFormat="1">
      <c r="A731" s="14"/>
      <c r="B731" s="244"/>
      <c r="C731" s="245"/>
      <c r="D731" s="234" t="s">
        <v>173</v>
      </c>
      <c r="E731" s="246" t="s">
        <v>19</v>
      </c>
      <c r="F731" s="247" t="s">
        <v>939</v>
      </c>
      <c r="G731" s="245"/>
      <c r="H731" s="246" t="s">
        <v>19</v>
      </c>
      <c r="I731" s="248"/>
      <c r="J731" s="245"/>
      <c r="K731" s="245"/>
      <c r="L731" s="249"/>
      <c r="M731" s="250"/>
      <c r="N731" s="251"/>
      <c r="O731" s="251"/>
      <c r="P731" s="251"/>
      <c r="Q731" s="251"/>
      <c r="R731" s="251"/>
      <c r="S731" s="251"/>
      <c r="T731" s="252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3" t="s">
        <v>173</v>
      </c>
      <c r="AU731" s="253" t="s">
        <v>85</v>
      </c>
      <c r="AV731" s="14" t="s">
        <v>81</v>
      </c>
      <c r="AW731" s="14" t="s">
        <v>37</v>
      </c>
      <c r="AX731" s="14" t="s">
        <v>77</v>
      </c>
      <c r="AY731" s="253" t="s">
        <v>161</v>
      </c>
    </row>
    <row r="732" s="13" customFormat="1">
      <c r="A732" s="13"/>
      <c r="B732" s="232"/>
      <c r="C732" s="233"/>
      <c r="D732" s="234" t="s">
        <v>173</v>
      </c>
      <c r="E732" s="235" t="s">
        <v>19</v>
      </c>
      <c r="F732" s="236" t="s">
        <v>940</v>
      </c>
      <c r="G732" s="233"/>
      <c r="H732" s="237">
        <v>35.520000000000003</v>
      </c>
      <c r="I732" s="238"/>
      <c r="J732" s="233"/>
      <c r="K732" s="233"/>
      <c r="L732" s="239"/>
      <c r="M732" s="240"/>
      <c r="N732" s="241"/>
      <c r="O732" s="241"/>
      <c r="P732" s="241"/>
      <c r="Q732" s="241"/>
      <c r="R732" s="241"/>
      <c r="S732" s="241"/>
      <c r="T732" s="242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3" t="s">
        <v>173</v>
      </c>
      <c r="AU732" s="243" t="s">
        <v>85</v>
      </c>
      <c r="AV732" s="13" t="s">
        <v>85</v>
      </c>
      <c r="AW732" s="13" t="s">
        <v>37</v>
      </c>
      <c r="AX732" s="13" t="s">
        <v>77</v>
      </c>
      <c r="AY732" s="243" t="s">
        <v>161</v>
      </c>
    </row>
    <row r="733" s="15" customFormat="1">
      <c r="A733" s="15"/>
      <c r="B733" s="265"/>
      <c r="C733" s="266"/>
      <c r="D733" s="234" t="s">
        <v>173</v>
      </c>
      <c r="E733" s="267" t="s">
        <v>19</v>
      </c>
      <c r="F733" s="268" t="s">
        <v>210</v>
      </c>
      <c r="G733" s="266"/>
      <c r="H733" s="269">
        <v>35.520000000000003</v>
      </c>
      <c r="I733" s="270"/>
      <c r="J733" s="266"/>
      <c r="K733" s="266"/>
      <c r="L733" s="271"/>
      <c r="M733" s="272"/>
      <c r="N733" s="273"/>
      <c r="O733" s="273"/>
      <c r="P733" s="273"/>
      <c r="Q733" s="273"/>
      <c r="R733" s="273"/>
      <c r="S733" s="273"/>
      <c r="T733" s="274"/>
      <c r="U733" s="15"/>
      <c r="V733" s="15"/>
      <c r="W733" s="15"/>
      <c r="X733" s="15"/>
      <c r="Y733" s="15"/>
      <c r="Z733" s="15"/>
      <c r="AA733" s="15"/>
      <c r="AB733" s="15"/>
      <c r="AC733" s="15"/>
      <c r="AD733" s="15"/>
      <c r="AE733" s="15"/>
      <c r="AT733" s="275" t="s">
        <v>173</v>
      </c>
      <c r="AU733" s="275" t="s">
        <v>85</v>
      </c>
      <c r="AV733" s="15" t="s">
        <v>169</v>
      </c>
      <c r="AW733" s="15" t="s">
        <v>37</v>
      </c>
      <c r="AX733" s="15" t="s">
        <v>81</v>
      </c>
      <c r="AY733" s="275" t="s">
        <v>161</v>
      </c>
    </row>
    <row r="734" s="2" customFormat="1" ht="16.5" customHeight="1">
      <c r="A734" s="40"/>
      <c r="B734" s="41"/>
      <c r="C734" s="214" t="s">
        <v>941</v>
      </c>
      <c r="D734" s="214" t="s">
        <v>164</v>
      </c>
      <c r="E734" s="215" t="s">
        <v>942</v>
      </c>
      <c r="F734" s="216" t="s">
        <v>943</v>
      </c>
      <c r="G734" s="217" t="s">
        <v>167</v>
      </c>
      <c r="H734" s="218">
        <v>35.520000000000003</v>
      </c>
      <c r="I734" s="219"/>
      <c r="J734" s="220">
        <f>ROUND(I734*H734,2)</f>
        <v>0</v>
      </c>
      <c r="K734" s="216" t="s">
        <v>19</v>
      </c>
      <c r="L734" s="46"/>
      <c r="M734" s="221" t="s">
        <v>19</v>
      </c>
      <c r="N734" s="222" t="s">
        <v>48</v>
      </c>
      <c r="O734" s="86"/>
      <c r="P734" s="223">
        <f>O734*H734</f>
        <v>0</v>
      </c>
      <c r="Q734" s="223">
        <v>0</v>
      </c>
      <c r="R734" s="223">
        <f>Q734*H734</f>
        <v>0</v>
      </c>
      <c r="S734" s="223">
        <v>0.002</v>
      </c>
      <c r="T734" s="224">
        <f>S734*H734</f>
        <v>0.071040000000000006</v>
      </c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R734" s="225" t="s">
        <v>267</v>
      </c>
      <c r="AT734" s="225" t="s">
        <v>164</v>
      </c>
      <c r="AU734" s="225" t="s">
        <v>85</v>
      </c>
      <c r="AY734" s="19" t="s">
        <v>161</v>
      </c>
      <c r="BE734" s="226">
        <f>IF(N734="základní",J734,0)</f>
        <v>0</v>
      </c>
      <c r="BF734" s="226">
        <f>IF(N734="snížená",J734,0)</f>
        <v>0</v>
      </c>
      <c r="BG734" s="226">
        <f>IF(N734="zákl. přenesená",J734,0)</f>
        <v>0</v>
      </c>
      <c r="BH734" s="226">
        <f>IF(N734="sníž. přenesená",J734,0)</f>
        <v>0</v>
      </c>
      <c r="BI734" s="226">
        <f>IF(N734="nulová",J734,0)</f>
        <v>0</v>
      </c>
      <c r="BJ734" s="19" t="s">
        <v>81</v>
      </c>
      <c r="BK734" s="226">
        <f>ROUND(I734*H734,2)</f>
        <v>0</v>
      </c>
      <c r="BL734" s="19" t="s">
        <v>267</v>
      </c>
      <c r="BM734" s="225" t="s">
        <v>944</v>
      </c>
    </row>
    <row r="735" s="2" customFormat="1" ht="16.5" customHeight="1">
      <c r="A735" s="40"/>
      <c r="B735" s="41"/>
      <c r="C735" s="214" t="s">
        <v>945</v>
      </c>
      <c r="D735" s="214" t="s">
        <v>164</v>
      </c>
      <c r="E735" s="215" t="s">
        <v>946</v>
      </c>
      <c r="F735" s="216" t="s">
        <v>947</v>
      </c>
      <c r="G735" s="217" t="s">
        <v>177</v>
      </c>
      <c r="H735" s="218">
        <v>8</v>
      </c>
      <c r="I735" s="219"/>
      <c r="J735" s="220">
        <f>ROUND(I735*H735,2)</f>
        <v>0</v>
      </c>
      <c r="K735" s="216" t="s">
        <v>168</v>
      </c>
      <c r="L735" s="46"/>
      <c r="M735" s="221" t="s">
        <v>19</v>
      </c>
      <c r="N735" s="222" t="s">
        <v>48</v>
      </c>
      <c r="O735" s="86"/>
      <c r="P735" s="223">
        <f>O735*H735</f>
        <v>0</v>
      </c>
      <c r="Q735" s="223">
        <v>1.12E-05</v>
      </c>
      <c r="R735" s="223">
        <f>Q735*H735</f>
        <v>8.9599999999999996E-05</v>
      </c>
      <c r="S735" s="223">
        <v>0</v>
      </c>
      <c r="T735" s="224">
        <f>S735*H735</f>
        <v>0</v>
      </c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R735" s="225" t="s">
        <v>267</v>
      </c>
      <c r="AT735" s="225" t="s">
        <v>164</v>
      </c>
      <c r="AU735" s="225" t="s">
        <v>85</v>
      </c>
      <c r="AY735" s="19" t="s">
        <v>161</v>
      </c>
      <c r="BE735" s="226">
        <f>IF(N735="základní",J735,0)</f>
        <v>0</v>
      </c>
      <c r="BF735" s="226">
        <f>IF(N735="snížená",J735,0)</f>
        <v>0</v>
      </c>
      <c r="BG735" s="226">
        <f>IF(N735="zákl. přenesená",J735,0)</f>
        <v>0</v>
      </c>
      <c r="BH735" s="226">
        <f>IF(N735="sníž. přenesená",J735,0)</f>
        <v>0</v>
      </c>
      <c r="BI735" s="226">
        <f>IF(N735="nulová",J735,0)</f>
        <v>0</v>
      </c>
      <c r="BJ735" s="19" t="s">
        <v>81</v>
      </c>
      <c r="BK735" s="226">
        <f>ROUND(I735*H735,2)</f>
        <v>0</v>
      </c>
      <c r="BL735" s="19" t="s">
        <v>267</v>
      </c>
      <c r="BM735" s="225" t="s">
        <v>948</v>
      </c>
    </row>
    <row r="736" s="2" customFormat="1">
      <c r="A736" s="40"/>
      <c r="B736" s="41"/>
      <c r="C736" s="42"/>
      <c r="D736" s="227" t="s">
        <v>171</v>
      </c>
      <c r="E736" s="42"/>
      <c r="F736" s="228" t="s">
        <v>949</v>
      </c>
      <c r="G736" s="42"/>
      <c r="H736" s="42"/>
      <c r="I736" s="229"/>
      <c r="J736" s="42"/>
      <c r="K736" s="42"/>
      <c r="L736" s="46"/>
      <c r="M736" s="230"/>
      <c r="N736" s="231"/>
      <c r="O736" s="86"/>
      <c r="P736" s="86"/>
      <c r="Q736" s="86"/>
      <c r="R736" s="86"/>
      <c r="S736" s="86"/>
      <c r="T736" s="87"/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  <c r="AT736" s="19" t="s">
        <v>171</v>
      </c>
      <c r="AU736" s="19" t="s">
        <v>85</v>
      </c>
    </row>
    <row r="737" s="14" customFormat="1">
      <c r="A737" s="14"/>
      <c r="B737" s="244"/>
      <c r="C737" s="245"/>
      <c r="D737" s="234" t="s">
        <v>173</v>
      </c>
      <c r="E737" s="246" t="s">
        <v>19</v>
      </c>
      <c r="F737" s="247" t="s">
        <v>950</v>
      </c>
      <c r="G737" s="245"/>
      <c r="H737" s="246" t="s">
        <v>19</v>
      </c>
      <c r="I737" s="248"/>
      <c r="J737" s="245"/>
      <c r="K737" s="245"/>
      <c r="L737" s="249"/>
      <c r="M737" s="250"/>
      <c r="N737" s="251"/>
      <c r="O737" s="251"/>
      <c r="P737" s="251"/>
      <c r="Q737" s="251"/>
      <c r="R737" s="251"/>
      <c r="S737" s="251"/>
      <c r="T737" s="252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3" t="s">
        <v>173</v>
      </c>
      <c r="AU737" s="253" t="s">
        <v>85</v>
      </c>
      <c r="AV737" s="14" t="s">
        <v>81</v>
      </c>
      <c r="AW737" s="14" t="s">
        <v>37</v>
      </c>
      <c r="AX737" s="14" t="s">
        <v>77</v>
      </c>
      <c r="AY737" s="253" t="s">
        <v>161</v>
      </c>
    </row>
    <row r="738" s="13" customFormat="1">
      <c r="A738" s="13"/>
      <c r="B738" s="232"/>
      <c r="C738" s="233"/>
      <c r="D738" s="234" t="s">
        <v>173</v>
      </c>
      <c r="E738" s="235" t="s">
        <v>19</v>
      </c>
      <c r="F738" s="236" t="s">
        <v>195</v>
      </c>
      <c r="G738" s="233"/>
      <c r="H738" s="237">
        <v>8</v>
      </c>
      <c r="I738" s="238"/>
      <c r="J738" s="233"/>
      <c r="K738" s="233"/>
      <c r="L738" s="239"/>
      <c r="M738" s="240"/>
      <c r="N738" s="241"/>
      <c r="O738" s="241"/>
      <c r="P738" s="241"/>
      <c r="Q738" s="241"/>
      <c r="R738" s="241"/>
      <c r="S738" s="241"/>
      <c r="T738" s="242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3" t="s">
        <v>173</v>
      </c>
      <c r="AU738" s="243" t="s">
        <v>85</v>
      </c>
      <c r="AV738" s="13" t="s">
        <v>85</v>
      </c>
      <c r="AW738" s="13" t="s">
        <v>37</v>
      </c>
      <c r="AX738" s="13" t="s">
        <v>81</v>
      </c>
      <c r="AY738" s="243" t="s">
        <v>161</v>
      </c>
    </row>
    <row r="739" s="2" customFormat="1" ht="16.5" customHeight="1">
      <c r="A739" s="40"/>
      <c r="B739" s="41"/>
      <c r="C739" s="254" t="s">
        <v>951</v>
      </c>
      <c r="D739" s="254" t="s">
        <v>192</v>
      </c>
      <c r="E739" s="255" t="s">
        <v>952</v>
      </c>
      <c r="F739" s="256" t="s">
        <v>953</v>
      </c>
      <c r="G739" s="257" t="s">
        <v>177</v>
      </c>
      <c r="H739" s="258">
        <v>8</v>
      </c>
      <c r="I739" s="259"/>
      <c r="J739" s="260">
        <f>ROUND(I739*H739,2)</f>
        <v>0</v>
      </c>
      <c r="K739" s="256" t="s">
        <v>168</v>
      </c>
      <c r="L739" s="261"/>
      <c r="M739" s="262" t="s">
        <v>19</v>
      </c>
      <c r="N739" s="263" t="s">
        <v>48</v>
      </c>
      <c r="O739" s="86"/>
      <c r="P739" s="223">
        <f>O739*H739</f>
        <v>0</v>
      </c>
      <c r="Q739" s="223">
        <v>0.00046000000000000001</v>
      </c>
      <c r="R739" s="223">
        <f>Q739*H739</f>
        <v>0.0036800000000000001</v>
      </c>
      <c r="S739" s="223">
        <v>0</v>
      </c>
      <c r="T739" s="224">
        <f>S739*H739</f>
        <v>0</v>
      </c>
      <c r="U739" s="40"/>
      <c r="V739" s="40"/>
      <c r="W739" s="40"/>
      <c r="X739" s="40"/>
      <c r="Y739" s="40"/>
      <c r="Z739" s="40"/>
      <c r="AA739" s="40"/>
      <c r="AB739" s="40"/>
      <c r="AC739" s="40"/>
      <c r="AD739" s="40"/>
      <c r="AE739" s="40"/>
      <c r="AR739" s="225" t="s">
        <v>394</v>
      </c>
      <c r="AT739" s="225" t="s">
        <v>192</v>
      </c>
      <c r="AU739" s="225" t="s">
        <v>85</v>
      </c>
      <c r="AY739" s="19" t="s">
        <v>161</v>
      </c>
      <c r="BE739" s="226">
        <f>IF(N739="základní",J739,0)</f>
        <v>0</v>
      </c>
      <c r="BF739" s="226">
        <f>IF(N739="snížená",J739,0)</f>
        <v>0</v>
      </c>
      <c r="BG739" s="226">
        <f>IF(N739="zákl. přenesená",J739,0)</f>
        <v>0</v>
      </c>
      <c r="BH739" s="226">
        <f>IF(N739="sníž. přenesená",J739,0)</f>
        <v>0</v>
      </c>
      <c r="BI739" s="226">
        <f>IF(N739="nulová",J739,0)</f>
        <v>0</v>
      </c>
      <c r="BJ739" s="19" t="s">
        <v>81</v>
      </c>
      <c r="BK739" s="226">
        <f>ROUND(I739*H739,2)</f>
        <v>0</v>
      </c>
      <c r="BL739" s="19" t="s">
        <v>267</v>
      </c>
      <c r="BM739" s="225" t="s">
        <v>954</v>
      </c>
    </row>
    <row r="740" s="14" customFormat="1">
      <c r="A740" s="14"/>
      <c r="B740" s="244"/>
      <c r="C740" s="245"/>
      <c r="D740" s="234" t="s">
        <v>173</v>
      </c>
      <c r="E740" s="246" t="s">
        <v>19</v>
      </c>
      <c r="F740" s="247" t="s">
        <v>955</v>
      </c>
      <c r="G740" s="245"/>
      <c r="H740" s="246" t="s">
        <v>19</v>
      </c>
      <c r="I740" s="248"/>
      <c r="J740" s="245"/>
      <c r="K740" s="245"/>
      <c r="L740" s="249"/>
      <c r="M740" s="250"/>
      <c r="N740" s="251"/>
      <c r="O740" s="251"/>
      <c r="P740" s="251"/>
      <c r="Q740" s="251"/>
      <c r="R740" s="251"/>
      <c r="S740" s="251"/>
      <c r="T740" s="252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3" t="s">
        <v>173</v>
      </c>
      <c r="AU740" s="253" t="s">
        <v>85</v>
      </c>
      <c r="AV740" s="14" t="s">
        <v>81</v>
      </c>
      <c r="AW740" s="14" t="s">
        <v>37</v>
      </c>
      <c r="AX740" s="14" t="s">
        <v>77</v>
      </c>
      <c r="AY740" s="253" t="s">
        <v>161</v>
      </c>
    </row>
    <row r="741" s="13" customFormat="1">
      <c r="A741" s="13"/>
      <c r="B741" s="232"/>
      <c r="C741" s="233"/>
      <c r="D741" s="234" t="s">
        <v>173</v>
      </c>
      <c r="E741" s="235" t="s">
        <v>19</v>
      </c>
      <c r="F741" s="236" t="s">
        <v>195</v>
      </c>
      <c r="G741" s="233"/>
      <c r="H741" s="237">
        <v>8</v>
      </c>
      <c r="I741" s="238"/>
      <c r="J741" s="233"/>
      <c r="K741" s="233"/>
      <c r="L741" s="239"/>
      <c r="M741" s="240"/>
      <c r="N741" s="241"/>
      <c r="O741" s="241"/>
      <c r="P741" s="241"/>
      <c r="Q741" s="241"/>
      <c r="R741" s="241"/>
      <c r="S741" s="241"/>
      <c r="T741" s="242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3" t="s">
        <v>173</v>
      </c>
      <c r="AU741" s="243" t="s">
        <v>85</v>
      </c>
      <c r="AV741" s="13" t="s">
        <v>85</v>
      </c>
      <c r="AW741" s="13" t="s">
        <v>37</v>
      </c>
      <c r="AX741" s="13" t="s">
        <v>81</v>
      </c>
      <c r="AY741" s="243" t="s">
        <v>161</v>
      </c>
    </row>
    <row r="742" s="2" customFormat="1" ht="16.5" customHeight="1">
      <c r="A742" s="40"/>
      <c r="B742" s="41"/>
      <c r="C742" s="214" t="s">
        <v>956</v>
      </c>
      <c r="D742" s="214" t="s">
        <v>164</v>
      </c>
      <c r="E742" s="215" t="s">
        <v>957</v>
      </c>
      <c r="F742" s="216" t="s">
        <v>958</v>
      </c>
      <c r="G742" s="217" t="s">
        <v>177</v>
      </c>
      <c r="H742" s="218">
        <v>10</v>
      </c>
      <c r="I742" s="219"/>
      <c r="J742" s="220">
        <f>ROUND(I742*H742,2)</f>
        <v>0</v>
      </c>
      <c r="K742" s="216" t="s">
        <v>168</v>
      </c>
      <c r="L742" s="46"/>
      <c r="M742" s="221" t="s">
        <v>19</v>
      </c>
      <c r="N742" s="222" t="s">
        <v>48</v>
      </c>
      <c r="O742" s="86"/>
      <c r="P742" s="223">
        <f>O742*H742</f>
        <v>0</v>
      </c>
      <c r="Q742" s="223">
        <v>0</v>
      </c>
      <c r="R742" s="223">
        <f>Q742*H742</f>
        <v>0</v>
      </c>
      <c r="S742" s="223">
        <v>0</v>
      </c>
      <c r="T742" s="224">
        <f>S742*H742</f>
        <v>0</v>
      </c>
      <c r="U742" s="40"/>
      <c r="V742" s="40"/>
      <c r="W742" s="40"/>
      <c r="X742" s="40"/>
      <c r="Y742" s="40"/>
      <c r="Z742" s="40"/>
      <c r="AA742" s="40"/>
      <c r="AB742" s="40"/>
      <c r="AC742" s="40"/>
      <c r="AD742" s="40"/>
      <c r="AE742" s="40"/>
      <c r="AR742" s="225" t="s">
        <v>267</v>
      </c>
      <c r="AT742" s="225" t="s">
        <v>164</v>
      </c>
      <c r="AU742" s="225" t="s">
        <v>85</v>
      </c>
      <c r="AY742" s="19" t="s">
        <v>161</v>
      </c>
      <c r="BE742" s="226">
        <f>IF(N742="základní",J742,0)</f>
        <v>0</v>
      </c>
      <c r="BF742" s="226">
        <f>IF(N742="snížená",J742,0)</f>
        <v>0</v>
      </c>
      <c r="BG742" s="226">
        <f>IF(N742="zákl. přenesená",J742,0)</f>
        <v>0</v>
      </c>
      <c r="BH742" s="226">
        <f>IF(N742="sníž. přenesená",J742,0)</f>
        <v>0</v>
      </c>
      <c r="BI742" s="226">
        <f>IF(N742="nulová",J742,0)</f>
        <v>0</v>
      </c>
      <c r="BJ742" s="19" t="s">
        <v>81</v>
      </c>
      <c r="BK742" s="226">
        <f>ROUND(I742*H742,2)</f>
        <v>0</v>
      </c>
      <c r="BL742" s="19" t="s">
        <v>267</v>
      </c>
      <c r="BM742" s="225" t="s">
        <v>959</v>
      </c>
    </row>
    <row r="743" s="2" customFormat="1">
      <c r="A743" s="40"/>
      <c r="B743" s="41"/>
      <c r="C743" s="42"/>
      <c r="D743" s="227" t="s">
        <v>171</v>
      </c>
      <c r="E743" s="42"/>
      <c r="F743" s="228" t="s">
        <v>960</v>
      </c>
      <c r="G743" s="42"/>
      <c r="H743" s="42"/>
      <c r="I743" s="229"/>
      <c r="J743" s="42"/>
      <c r="K743" s="42"/>
      <c r="L743" s="46"/>
      <c r="M743" s="230"/>
      <c r="N743" s="231"/>
      <c r="O743" s="86"/>
      <c r="P743" s="86"/>
      <c r="Q743" s="86"/>
      <c r="R743" s="86"/>
      <c r="S743" s="86"/>
      <c r="T743" s="87"/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T743" s="19" t="s">
        <v>171</v>
      </c>
      <c r="AU743" s="19" t="s">
        <v>85</v>
      </c>
    </row>
    <row r="744" s="14" customFormat="1">
      <c r="A744" s="14"/>
      <c r="B744" s="244"/>
      <c r="C744" s="245"/>
      <c r="D744" s="234" t="s">
        <v>173</v>
      </c>
      <c r="E744" s="246" t="s">
        <v>19</v>
      </c>
      <c r="F744" s="247" t="s">
        <v>961</v>
      </c>
      <c r="G744" s="245"/>
      <c r="H744" s="246" t="s">
        <v>19</v>
      </c>
      <c r="I744" s="248"/>
      <c r="J744" s="245"/>
      <c r="K744" s="245"/>
      <c r="L744" s="249"/>
      <c r="M744" s="250"/>
      <c r="N744" s="251"/>
      <c r="O744" s="251"/>
      <c r="P744" s="251"/>
      <c r="Q744" s="251"/>
      <c r="R744" s="251"/>
      <c r="S744" s="251"/>
      <c r="T744" s="252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3" t="s">
        <v>173</v>
      </c>
      <c r="AU744" s="253" t="s">
        <v>85</v>
      </c>
      <c r="AV744" s="14" t="s">
        <v>81</v>
      </c>
      <c r="AW744" s="14" t="s">
        <v>37</v>
      </c>
      <c r="AX744" s="14" t="s">
        <v>77</v>
      </c>
      <c r="AY744" s="253" t="s">
        <v>161</v>
      </c>
    </row>
    <row r="745" s="13" customFormat="1">
      <c r="A745" s="13"/>
      <c r="B745" s="232"/>
      <c r="C745" s="233"/>
      <c r="D745" s="234" t="s">
        <v>173</v>
      </c>
      <c r="E745" s="235" t="s">
        <v>19</v>
      </c>
      <c r="F745" s="236" t="s">
        <v>191</v>
      </c>
      <c r="G745" s="233"/>
      <c r="H745" s="237">
        <v>5</v>
      </c>
      <c r="I745" s="238"/>
      <c r="J745" s="233"/>
      <c r="K745" s="233"/>
      <c r="L745" s="239"/>
      <c r="M745" s="240"/>
      <c r="N745" s="241"/>
      <c r="O745" s="241"/>
      <c r="P745" s="241"/>
      <c r="Q745" s="241"/>
      <c r="R745" s="241"/>
      <c r="S745" s="241"/>
      <c r="T745" s="242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3" t="s">
        <v>173</v>
      </c>
      <c r="AU745" s="243" t="s">
        <v>85</v>
      </c>
      <c r="AV745" s="13" t="s">
        <v>85</v>
      </c>
      <c r="AW745" s="13" t="s">
        <v>37</v>
      </c>
      <c r="AX745" s="13" t="s">
        <v>77</v>
      </c>
      <c r="AY745" s="243" t="s">
        <v>161</v>
      </c>
    </row>
    <row r="746" s="14" customFormat="1">
      <c r="A746" s="14"/>
      <c r="B746" s="244"/>
      <c r="C746" s="245"/>
      <c r="D746" s="234" t="s">
        <v>173</v>
      </c>
      <c r="E746" s="246" t="s">
        <v>19</v>
      </c>
      <c r="F746" s="247" t="s">
        <v>962</v>
      </c>
      <c r="G746" s="245"/>
      <c r="H746" s="246" t="s">
        <v>19</v>
      </c>
      <c r="I746" s="248"/>
      <c r="J746" s="245"/>
      <c r="K746" s="245"/>
      <c r="L746" s="249"/>
      <c r="M746" s="250"/>
      <c r="N746" s="251"/>
      <c r="O746" s="251"/>
      <c r="P746" s="251"/>
      <c r="Q746" s="251"/>
      <c r="R746" s="251"/>
      <c r="S746" s="251"/>
      <c r="T746" s="252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3" t="s">
        <v>173</v>
      </c>
      <c r="AU746" s="253" t="s">
        <v>85</v>
      </c>
      <c r="AV746" s="14" t="s">
        <v>81</v>
      </c>
      <c r="AW746" s="14" t="s">
        <v>37</v>
      </c>
      <c r="AX746" s="14" t="s">
        <v>77</v>
      </c>
      <c r="AY746" s="253" t="s">
        <v>161</v>
      </c>
    </row>
    <row r="747" s="13" customFormat="1">
      <c r="A747" s="13"/>
      <c r="B747" s="232"/>
      <c r="C747" s="233"/>
      <c r="D747" s="234" t="s">
        <v>173</v>
      </c>
      <c r="E747" s="235" t="s">
        <v>19</v>
      </c>
      <c r="F747" s="236" t="s">
        <v>85</v>
      </c>
      <c r="G747" s="233"/>
      <c r="H747" s="237">
        <v>2</v>
      </c>
      <c r="I747" s="238"/>
      <c r="J747" s="233"/>
      <c r="K747" s="233"/>
      <c r="L747" s="239"/>
      <c r="M747" s="240"/>
      <c r="N747" s="241"/>
      <c r="O747" s="241"/>
      <c r="P747" s="241"/>
      <c r="Q747" s="241"/>
      <c r="R747" s="241"/>
      <c r="S747" s="241"/>
      <c r="T747" s="242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3" t="s">
        <v>173</v>
      </c>
      <c r="AU747" s="243" t="s">
        <v>85</v>
      </c>
      <c r="AV747" s="13" t="s">
        <v>85</v>
      </c>
      <c r="AW747" s="13" t="s">
        <v>37</v>
      </c>
      <c r="AX747" s="13" t="s">
        <v>77</v>
      </c>
      <c r="AY747" s="243" t="s">
        <v>161</v>
      </c>
    </row>
    <row r="748" s="14" customFormat="1">
      <c r="A748" s="14"/>
      <c r="B748" s="244"/>
      <c r="C748" s="245"/>
      <c r="D748" s="234" t="s">
        <v>173</v>
      </c>
      <c r="E748" s="246" t="s">
        <v>19</v>
      </c>
      <c r="F748" s="247" t="s">
        <v>963</v>
      </c>
      <c r="G748" s="245"/>
      <c r="H748" s="246" t="s">
        <v>19</v>
      </c>
      <c r="I748" s="248"/>
      <c r="J748" s="245"/>
      <c r="K748" s="245"/>
      <c r="L748" s="249"/>
      <c r="M748" s="250"/>
      <c r="N748" s="251"/>
      <c r="O748" s="251"/>
      <c r="P748" s="251"/>
      <c r="Q748" s="251"/>
      <c r="R748" s="251"/>
      <c r="S748" s="251"/>
      <c r="T748" s="252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3" t="s">
        <v>173</v>
      </c>
      <c r="AU748" s="253" t="s">
        <v>85</v>
      </c>
      <c r="AV748" s="14" t="s">
        <v>81</v>
      </c>
      <c r="AW748" s="14" t="s">
        <v>37</v>
      </c>
      <c r="AX748" s="14" t="s">
        <v>77</v>
      </c>
      <c r="AY748" s="253" t="s">
        <v>161</v>
      </c>
    </row>
    <row r="749" s="13" customFormat="1">
      <c r="A749" s="13"/>
      <c r="B749" s="232"/>
      <c r="C749" s="233"/>
      <c r="D749" s="234" t="s">
        <v>173</v>
      </c>
      <c r="E749" s="235" t="s">
        <v>19</v>
      </c>
      <c r="F749" s="236" t="s">
        <v>81</v>
      </c>
      <c r="G749" s="233"/>
      <c r="H749" s="237">
        <v>1</v>
      </c>
      <c r="I749" s="238"/>
      <c r="J749" s="233"/>
      <c r="K749" s="233"/>
      <c r="L749" s="239"/>
      <c r="M749" s="240"/>
      <c r="N749" s="241"/>
      <c r="O749" s="241"/>
      <c r="P749" s="241"/>
      <c r="Q749" s="241"/>
      <c r="R749" s="241"/>
      <c r="S749" s="241"/>
      <c r="T749" s="242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3" t="s">
        <v>173</v>
      </c>
      <c r="AU749" s="243" t="s">
        <v>85</v>
      </c>
      <c r="AV749" s="13" t="s">
        <v>85</v>
      </c>
      <c r="AW749" s="13" t="s">
        <v>37</v>
      </c>
      <c r="AX749" s="13" t="s">
        <v>77</v>
      </c>
      <c r="AY749" s="243" t="s">
        <v>161</v>
      </c>
    </row>
    <row r="750" s="14" customFormat="1">
      <c r="A750" s="14"/>
      <c r="B750" s="244"/>
      <c r="C750" s="245"/>
      <c r="D750" s="234" t="s">
        <v>173</v>
      </c>
      <c r="E750" s="246" t="s">
        <v>19</v>
      </c>
      <c r="F750" s="247" t="s">
        <v>964</v>
      </c>
      <c r="G750" s="245"/>
      <c r="H750" s="246" t="s">
        <v>19</v>
      </c>
      <c r="I750" s="248"/>
      <c r="J750" s="245"/>
      <c r="K750" s="245"/>
      <c r="L750" s="249"/>
      <c r="M750" s="250"/>
      <c r="N750" s="251"/>
      <c r="O750" s="251"/>
      <c r="P750" s="251"/>
      <c r="Q750" s="251"/>
      <c r="R750" s="251"/>
      <c r="S750" s="251"/>
      <c r="T750" s="252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3" t="s">
        <v>173</v>
      </c>
      <c r="AU750" s="253" t="s">
        <v>85</v>
      </c>
      <c r="AV750" s="14" t="s">
        <v>81</v>
      </c>
      <c r="AW750" s="14" t="s">
        <v>37</v>
      </c>
      <c r="AX750" s="14" t="s">
        <v>77</v>
      </c>
      <c r="AY750" s="253" t="s">
        <v>161</v>
      </c>
    </row>
    <row r="751" s="13" customFormat="1">
      <c r="A751" s="13"/>
      <c r="B751" s="232"/>
      <c r="C751" s="233"/>
      <c r="D751" s="234" t="s">
        <v>173</v>
      </c>
      <c r="E751" s="235" t="s">
        <v>19</v>
      </c>
      <c r="F751" s="236" t="s">
        <v>85</v>
      </c>
      <c r="G751" s="233"/>
      <c r="H751" s="237">
        <v>2</v>
      </c>
      <c r="I751" s="238"/>
      <c r="J751" s="233"/>
      <c r="K751" s="233"/>
      <c r="L751" s="239"/>
      <c r="M751" s="240"/>
      <c r="N751" s="241"/>
      <c r="O751" s="241"/>
      <c r="P751" s="241"/>
      <c r="Q751" s="241"/>
      <c r="R751" s="241"/>
      <c r="S751" s="241"/>
      <c r="T751" s="242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43" t="s">
        <v>173</v>
      </c>
      <c r="AU751" s="243" t="s">
        <v>85</v>
      </c>
      <c r="AV751" s="13" t="s">
        <v>85</v>
      </c>
      <c r="AW751" s="13" t="s">
        <v>37</v>
      </c>
      <c r="AX751" s="13" t="s">
        <v>77</v>
      </c>
      <c r="AY751" s="243" t="s">
        <v>161</v>
      </c>
    </row>
    <row r="752" s="15" customFormat="1">
      <c r="A752" s="15"/>
      <c r="B752" s="265"/>
      <c r="C752" s="266"/>
      <c r="D752" s="234" t="s">
        <v>173</v>
      </c>
      <c r="E752" s="267" t="s">
        <v>19</v>
      </c>
      <c r="F752" s="268" t="s">
        <v>210</v>
      </c>
      <c r="G752" s="266"/>
      <c r="H752" s="269">
        <v>10</v>
      </c>
      <c r="I752" s="270"/>
      <c r="J752" s="266"/>
      <c r="K752" s="266"/>
      <c r="L752" s="271"/>
      <c r="M752" s="272"/>
      <c r="N752" s="273"/>
      <c r="O752" s="273"/>
      <c r="P752" s="273"/>
      <c r="Q752" s="273"/>
      <c r="R752" s="273"/>
      <c r="S752" s="273"/>
      <c r="T752" s="274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T752" s="275" t="s">
        <v>173</v>
      </c>
      <c r="AU752" s="275" t="s">
        <v>85</v>
      </c>
      <c r="AV752" s="15" t="s">
        <v>169</v>
      </c>
      <c r="AW752" s="15" t="s">
        <v>37</v>
      </c>
      <c r="AX752" s="15" t="s">
        <v>81</v>
      </c>
      <c r="AY752" s="275" t="s">
        <v>161</v>
      </c>
    </row>
    <row r="753" s="2" customFormat="1" ht="16.5" customHeight="1">
      <c r="A753" s="40"/>
      <c r="B753" s="41"/>
      <c r="C753" s="254" t="s">
        <v>965</v>
      </c>
      <c r="D753" s="254" t="s">
        <v>192</v>
      </c>
      <c r="E753" s="255" t="s">
        <v>966</v>
      </c>
      <c r="F753" s="256" t="s">
        <v>967</v>
      </c>
      <c r="G753" s="257" t="s">
        <v>177</v>
      </c>
      <c r="H753" s="258">
        <v>7</v>
      </c>
      <c r="I753" s="259"/>
      <c r="J753" s="260">
        <f>ROUND(I753*H753,2)</f>
        <v>0</v>
      </c>
      <c r="K753" s="256" t="s">
        <v>168</v>
      </c>
      <c r="L753" s="261"/>
      <c r="M753" s="262" t="s">
        <v>19</v>
      </c>
      <c r="N753" s="263" t="s">
        <v>48</v>
      </c>
      <c r="O753" s="86"/>
      <c r="P753" s="223">
        <f>O753*H753</f>
        <v>0</v>
      </c>
      <c r="Q753" s="223">
        <v>0.076999999999999999</v>
      </c>
      <c r="R753" s="223">
        <f>Q753*H753</f>
        <v>0.53900000000000003</v>
      </c>
      <c r="S753" s="223">
        <v>0</v>
      </c>
      <c r="T753" s="224">
        <f>S753*H753</f>
        <v>0</v>
      </c>
      <c r="U753" s="40"/>
      <c r="V753" s="40"/>
      <c r="W753" s="40"/>
      <c r="X753" s="40"/>
      <c r="Y753" s="40"/>
      <c r="Z753" s="40"/>
      <c r="AA753" s="40"/>
      <c r="AB753" s="40"/>
      <c r="AC753" s="40"/>
      <c r="AD753" s="40"/>
      <c r="AE753" s="40"/>
      <c r="AR753" s="225" t="s">
        <v>394</v>
      </c>
      <c r="AT753" s="225" t="s">
        <v>192</v>
      </c>
      <c r="AU753" s="225" t="s">
        <v>85</v>
      </c>
      <c r="AY753" s="19" t="s">
        <v>161</v>
      </c>
      <c r="BE753" s="226">
        <f>IF(N753="základní",J753,0)</f>
        <v>0</v>
      </c>
      <c r="BF753" s="226">
        <f>IF(N753="snížená",J753,0)</f>
        <v>0</v>
      </c>
      <c r="BG753" s="226">
        <f>IF(N753="zákl. přenesená",J753,0)</f>
        <v>0</v>
      </c>
      <c r="BH753" s="226">
        <f>IF(N753="sníž. přenesená",J753,0)</f>
        <v>0</v>
      </c>
      <c r="BI753" s="226">
        <f>IF(N753="nulová",J753,0)</f>
        <v>0</v>
      </c>
      <c r="BJ753" s="19" t="s">
        <v>81</v>
      </c>
      <c r="BK753" s="226">
        <f>ROUND(I753*H753,2)</f>
        <v>0</v>
      </c>
      <c r="BL753" s="19" t="s">
        <v>267</v>
      </c>
      <c r="BM753" s="225" t="s">
        <v>968</v>
      </c>
    </row>
    <row r="754" s="2" customFormat="1">
      <c r="A754" s="40"/>
      <c r="B754" s="41"/>
      <c r="C754" s="42"/>
      <c r="D754" s="234" t="s">
        <v>197</v>
      </c>
      <c r="E754" s="42"/>
      <c r="F754" s="264" t="s">
        <v>969</v>
      </c>
      <c r="G754" s="42"/>
      <c r="H754" s="42"/>
      <c r="I754" s="229"/>
      <c r="J754" s="42"/>
      <c r="K754" s="42"/>
      <c r="L754" s="46"/>
      <c r="M754" s="230"/>
      <c r="N754" s="231"/>
      <c r="O754" s="86"/>
      <c r="P754" s="86"/>
      <c r="Q754" s="86"/>
      <c r="R754" s="86"/>
      <c r="S754" s="86"/>
      <c r="T754" s="87"/>
      <c r="U754" s="40"/>
      <c r="V754" s="40"/>
      <c r="W754" s="40"/>
      <c r="X754" s="40"/>
      <c r="Y754" s="40"/>
      <c r="Z754" s="40"/>
      <c r="AA754" s="40"/>
      <c r="AB754" s="40"/>
      <c r="AC754" s="40"/>
      <c r="AD754" s="40"/>
      <c r="AE754" s="40"/>
      <c r="AT754" s="19" t="s">
        <v>197</v>
      </c>
      <c r="AU754" s="19" t="s">
        <v>85</v>
      </c>
    </row>
    <row r="755" s="14" customFormat="1">
      <c r="A755" s="14"/>
      <c r="B755" s="244"/>
      <c r="C755" s="245"/>
      <c r="D755" s="234" t="s">
        <v>173</v>
      </c>
      <c r="E755" s="246" t="s">
        <v>19</v>
      </c>
      <c r="F755" s="247" t="s">
        <v>961</v>
      </c>
      <c r="G755" s="245"/>
      <c r="H755" s="246" t="s">
        <v>19</v>
      </c>
      <c r="I755" s="248"/>
      <c r="J755" s="245"/>
      <c r="K755" s="245"/>
      <c r="L755" s="249"/>
      <c r="M755" s="250"/>
      <c r="N755" s="251"/>
      <c r="O755" s="251"/>
      <c r="P755" s="251"/>
      <c r="Q755" s="251"/>
      <c r="R755" s="251"/>
      <c r="S755" s="251"/>
      <c r="T755" s="252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3" t="s">
        <v>173</v>
      </c>
      <c r="AU755" s="253" t="s">
        <v>85</v>
      </c>
      <c r="AV755" s="14" t="s">
        <v>81</v>
      </c>
      <c r="AW755" s="14" t="s">
        <v>37</v>
      </c>
      <c r="AX755" s="14" t="s">
        <v>77</v>
      </c>
      <c r="AY755" s="253" t="s">
        <v>161</v>
      </c>
    </row>
    <row r="756" s="13" customFormat="1">
      <c r="A756" s="13"/>
      <c r="B756" s="232"/>
      <c r="C756" s="233"/>
      <c r="D756" s="234" t="s">
        <v>173</v>
      </c>
      <c r="E756" s="235" t="s">
        <v>19</v>
      </c>
      <c r="F756" s="236" t="s">
        <v>191</v>
      </c>
      <c r="G756" s="233"/>
      <c r="H756" s="237">
        <v>5</v>
      </c>
      <c r="I756" s="238"/>
      <c r="J756" s="233"/>
      <c r="K756" s="233"/>
      <c r="L756" s="239"/>
      <c r="M756" s="240"/>
      <c r="N756" s="241"/>
      <c r="O756" s="241"/>
      <c r="P756" s="241"/>
      <c r="Q756" s="241"/>
      <c r="R756" s="241"/>
      <c r="S756" s="241"/>
      <c r="T756" s="242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43" t="s">
        <v>173</v>
      </c>
      <c r="AU756" s="243" t="s">
        <v>85</v>
      </c>
      <c r="AV756" s="13" t="s">
        <v>85</v>
      </c>
      <c r="AW756" s="13" t="s">
        <v>37</v>
      </c>
      <c r="AX756" s="13" t="s">
        <v>77</v>
      </c>
      <c r="AY756" s="243" t="s">
        <v>161</v>
      </c>
    </row>
    <row r="757" s="14" customFormat="1">
      <c r="A757" s="14"/>
      <c r="B757" s="244"/>
      <c r="C757" s="245"/>
      <c r="D757" s="234" t="s">
        <v>173</v>
      </c>
      <c r="E757" s="246" t="s">
        <v>19</v>
      </c>
      <c r="F757" s="247" t="s">
        <v>962</v>
      </c>
      <c r="G757" s="245"/>
      <c r="H757" s="246" t="s">
        <v>19</v>
      </c>
      <c r="I757" s="248"/>
      <c r="J757" s="245"/>
      <c r="K757" s="245"/>
      <c r="L757" s="249"/>
      <c r="M757" s="250"/>
      <c r="N757" s="251"/>
      <c r="O757" s="251"/>
      <c r="P757" s="251"/>
      <c r="Q757" s="251"/>
      <c r="R757" s="251"/>
      <c r="S757" s="251"/>
      <c r="T757" s="252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3" t="s">
        <v>173</v>
      </c>
      <c r="AU757" s="253" t="s">
        <v>85</v>
      </c>
      <c r="AV757" s="14" t="s">
        <v>81</v>
      </c>
      <c r="AW757" s="14" t="s">
        <v>37</v>
      </c>
      <c r="AX757" s="14" t="s">
        <v>77</v>
      </c>
      <c r="AY757" s="253" t="s">
        <v>161</v>
      </c>
    </row>
    <row r="758" s="13" customFormat="1">
      <c r="A758" s="13"/>
      <c r="B758" s="232"/>
      <c r="C758" s="233"/>
      <c r="D758" s="234" t="s">
        <v>173</v>
      </c>
      <c r="E758" s="235" t="s">
        <v>19</v>
      </c>
      <c r="F758" s="236" t="s">
        <v>85</v>
      </c>
      <c r="G758" s="233"/>
      <c r="H758" s="237">
        <v>2</v>
      </c>
      <c r="I758" s="238"/>
      <c r="J758" s="233"/>
      <c r="K758" s="233"/>
      <c r="L758" s="239"/>
      <c r="M758" s="240"/>
      <c r="N758" s="241"/>
      <c r="O758" s="241"/>
      <c r="P758" s="241"/>
      <c r="Q758" s="241"/>
      <c r="R758" s="241"/>
      <c r="S758" s="241"/>
      <c r="T758" s="242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3" t="s">
        <v>173</v>
      </c>
      <c r="AU758" s="243" t="s">
        <v>85</v>
      </c>
      <c r="AV758" s="13" t="s">
        <v>85</v>
      </c>
      <c r="AW758" s="13" t="s">
        <v>37</v>
      </c>
      <c r="AX758" s="13" t="s">
        <v>77</v>
      </c>
      <c r="AY758" s="243" t="s">
        <v>161</v>
      </c>
    </row>
    <row r="759" s="15" customFormat="1">
      <c r="A759" s="15"/>
      <c r="B759" s="265"/>
      <c r="C759" s="266"/>
      <c r="D759" s="234" t="s">
        <v>173</v>
      </c>
      <c r="E759" s="267" t="s">
        <v>19</v>
      </c>
      <c r="F759" s="268" t="s">
        <v>210</v>
      </c>
      <c r="G759" s="266"/>
      <c r="H759" s="269">
        <v>7</v>
      </c>
      <c r="I759" s="270"/>
      <c r="J759" s="266"/>
      <c r="K759" s="266"/>
      <c r="L759" s="271"/>
      <c r="M759" s="272"/>
      <c r="N759" s="273"/>
      <c r="O759" s="273"/>
      <c r="P759" s="273"/>
      <c r="Q759" s="273"/>
      <c r="R759" s="273"/>
      <c r="S759" s="273"/>
      <c r="T759" s="274"/>
      <c r="U759" s="15"/>
      <c r="V759" s="15"/>
      <c r="W759" s="15"/>
      <c r="X759" s="15"/>
      <c r="Y759" s="15"/>
      <c r="Z759" s="15"/>
      <c r="AA759" s="15"/>
      <c r="AB759" s="15"/>
      <c r="AC759" s="15"/>
      <c r="AD759" s="15"/>
      <c r="AE759" s="15"/>
      <c r="AT759" s="275" t="s">
        <v>173</v>
      </c>
      <c r="AU759" s="275" t="s">
        <v>85</v>
      </c>
      <c r="AV759" s="15" t="s">
        <v>169</v>
      </c>
      <c r="AW759" s="15" t="s">
        <v>37</v>
      </c>
      <c r="AX759" s="15" t="s">
        <v>81</v>
      </c>
      <c r="AY759" s="275" t="s">
        <v>161</v>
      </c>
    </row>
    <row r="760" s="2" customFormat="1" ht="16.5" customHeight="1">
      <c r="A760" s="40"/>
      <c r="B760" s="41"/>
      <c r="C760" s="254" t="s">
        <v>970</v>
      </c>
      <c r="D760" s="254" t="s">
        <v>192</v>
      </c>
      <c r="E760" s="255" t="s">
        <v>971</v>
      </c>
      <c r="F760" s="256" t="s">
        <v>972</v>
      </c>
      <c r="G760" s="257" t="s">
        <v>177</v>
      </c>
      <c r="H760" s="258">
        <v>2</v>
      </c>
      <c r="I760" s="259"/>
      <c r="J760" s="260">
        <f>ROUND(I760*H760,2)</f>
        <v>0</v>
      </c>
      <c r="K760" s="256" t="s">
        <v>168</v>
      </c>
      <c r="L760" s="261"/>
      <c r="M760" s="262" t="s">
        <v>19</v>
      </c>
      <c r="N760" s="263" t="s">
        <v>48</v>
      </c>
      <c r="O760" s="86"/>
      <c r="P760" s="223">
        <f>O760*H760</f>
        <v>0</v>
      </c>
      <c r="Q760" s="223">
        <v>0.084000000000000005</v>
      </c>
      <c r="R760" s="223">
        <f>Q760*H760</f>
        <v>0.16800000000000001</v>
      </c>
      <c r="S760" s="223">
        <v>0</v>
      </c>
      <c r="T760" s="224">
        <f>S760*H760</f>
        <v>0</v>
      </c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R760" s="225" t="s">
        <v>394</v>
      </c>
      <c r="AT760" s="225" t="s">
        <v>192</v>
      </c>
      <c r="AU760" s="225" t="s">
        <v>85</v>
      </c>
      <c r="AY760" s="19" t="s">
        <v>161</v>
      </c>
      <c r="BE760" s="226">
        <f>IF(N760="základní",J760,0)</f>
        <v>0</v>
      </c>
      <c r="BF760" s="226">
        <f>IF(N760="snížená",J760,0)</f>
        <v>0</v>
      </c>
      <c r="BG760" s="226">
        <f>IF(N760="zákl. přenesená",J760,0)</f>
        <v>0</v>
      </c>
      <c r="BH760" s="226">
        <f>IF(N760="sníž. přenesená",J760,0)</f>
        <v>0</v>
      </c>
      <c r="BI760" s="226">
        <f>IF(N760="nulová",J760,0)</f>
        <v>0</v>
      </c>
      <c r="BJ760" s="19" t="s">
        <v>81</v>
      </c>
      <c r="BK760" s="226">
        <f>ROUND(I760*H760,2)</f>
        <v>0</v>
      </c>
      <c r="BL760" s="19" t="s">
        <v>267</v>
      </c>
      <c r="BM760" s="225" t="s">
        <v>973</v>
      </c>
    </row>
    <row r="761" s="2" customFormat="1">
      <c r="A761" s="40"/>
      <c r="B761" s="41"/>
      <c r="C761" s="42"/>
      <c r="D761" s="234" t="s">
        <v>197</v>
      </c>
      <c r="E761" s="42"/>
      <c r="F761" s="264" t="s">
        <v>969</v>
      </c>
      <c r="G761" s="42"/>
      <c r="H761" s="42"/>
      <c r="I761" s="229"/>
      <c r="J761" s="42"/>
      <c r="K761" s="42"/>
      <c r="L761" s="46"/>
      <c r="M761" s="230"/>
      <c r="N761" s="231"/>
      <c r="O761" s="86"/>
      <c r="P761" s="86"/>
      <c r="Q761" s="86"/>
      <c r="R761" s="86"/>
      <c r="S761" s="86"/>
      <c r="T761" s="87"/>
      <c r="U761" s="40"/>
      <c r="V761" s="40"/>
      <c r="W761" s="40"/>
      <c r="X761" s="40"/>
      <c r="Y761" s="40"/>
      <c r="Z761" s="40"/>
      <c r="AA761" s="40"/>
      <c r="AB761" s="40"/>
      <c r="AC761" s="40"/>
      <c r="AD761" s="40"/>
      <c r="AE761" s="40"/>
      <c r="AT761" s="19" t="s">
        <v>197</v>
      </c>
      <c r="AU761" s="19" t="s">
        <v>85</v>
      </c>
    </row>
    <row r="762" s="14" customFormat="1">
      <c r="A762" s="14"/>
      <c r="B762" s="244"/>
      <c r="C762" s="245"/>
      <c r="D762" s="234" t="s">
        <v>173</v>
      </c>
      <c r="E762" s="246" t="s">
        <v>19</v>
      </c>
      <c r="F762" s="247" t="s">
        <v>964</v>
      </c>
      <c r="G762" s="245"/>
      <c r="H762" s="246" t="s">
        <v>19</v>
      </c>
      <c r="I762" s="248"/>
      <c r="J762" s="245"/>
      <c r="K762" s="245"/>
      <c r="L762" s="249"/>
      <c r="M762" s="250"/>
      <c r="N762" s="251"/>
      <c r="O762" s="251"/>
      <c r="P762" s="251"/>
      <c r="Q762" s="251"/>
      <c r="R762" s="251"/>
      <c r="S762" s="251"/>
      <c r="T762" s="252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3" t="s">
        <v>173</v>
      </c>
      <c r="AU762" s="253" t="s">
        <v>85</v>
      </c>
      <c r="AV762" s="14" t="s">
        <v>81</v>
      </c>
      <c r="AW762" s="14" t="s">
        <v>37</v>
      </c>
      <c r="AX762" s="14" t="s">
        <v>77</v>
      </c>
      <c r="AY762" s="253" t="s">
        <v>161</v>
      </c>
    </row>
    <row r="763" s="13" customFormat="1">
      <c r="A763" s="13"/>
      <c r="B763" s="232"/>
      <c r="C763" s="233"/>
      <c r="D763" s="234" t="s">
        <v>173</v>
      </c>
      <c r="E763" s="235" t="s">
        <v>19</v>
      </c>
      <c r="F763" s="236" t="s">
        <v>85</v>
      </c>
      <c r="G763" s="233"/>
      <c r="H763" s="237">
        <v>2</v>
      </c>
      <c r="I763" s="238"/>
      <c r="J763" s="233"/>
      <c r="K763" s="233"/>
      <c r="L763" s="239"/>
      <c r="M763" s="240"/>
      <c r="N763" s="241"/>
      <c r="O763" s="241"/>
      <c r="P763" s="241"/>
      <c r="Q763" s="241"/>
      <c r="R763" s="241"/>
      <c r="S763" s="241"/>
      <c r="T763" s="242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3" t="s">
        <v>173</v>
      </c>
      <c r="AU763" s="243" t="s">
        <v>85</v>
      </c>
      <c r="AV763" s="13" t="s">
        <v>85</v>
      </c>
      <c r="AW763" s="13" t="s">
        <v>37</v>
      </c>
      <c r="AX763" s="13" t="s">
        <v>77</v>
      </c>
      <c r="AY763" s="243" t="s">
        <v>161</v>
      </c>
    </row>
    <row r="764" s="15" customFormat="1">
      <c r="A764" s="15"/>
      <c r="B764" s="265"/>
      <c r="C764" s="266"/>
      <c r="D764" s="234" t="s">
        <v>173</v>
      </c>
      <c r="E764" s="267" t="s">
        <v>19</v>
      </c>
      <c r="F764" s="268" t="s">
        <v>210</v>
      </c>
      <c r="G764" s="266"/>
      <c r="H764" s="269">
        <v>2</v>
      </c>
      <c r="I764" s="270"/>
      <c r="J764" s="266"/>
      <c r="K764" s="266"/>
      <c r="L764" s="271"/>
      <c r="M764" s="272"/>
      <c r="N764" s="273"/>
      <c r="O764" s="273"/>
      <c r="P764" s="273"/>
      <c r="Q764" s="273"/>
      <c r="R764" s="273"/>
      <c r="S764" s="273"/>
      <c r="T764" s="274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T764" s="275" t="s">
        <v>173</v>
      </c>
      <c r="AU764" s="275" t="s">
        <v>85</v>
      </c>
      <c r="AV764" s="15" t="s">
        <v>169</v>
      </c>
      <c r="AW764" s="15" t="s">
        <v>37</v>
      </c>
      <c r="AX764" s="15" t="s">
        <v>81</v>
      </c>
      <c r="AY764" s="275" t="s">
        <v>161</v>
      </c>
    </row>
    <row r="765" s="2" customFormat="1" ht="16.5" customHeight="1">
      <c r="A765" s="40"/>
      <c r="B765" s="41"/>
      <c r="C765" s="254" t="s">
        <v>974</v>
      </c>
      <c r="D765" s="254" t="s">
        <v>192</v>
      </c>
      <c r="E765" s="255" t="s">
        <v>975</v>
      </c>
      <c r="F765" s="256" t="s">
        <v>976</v>
      </c>
      <c r="G765" s="257" t="s">
        <v>177</v>
      </c>
      <c r="H765" s="258">
        <v>1</v>
      </c>
      <c r="I765" s="259"/>
      <c r="J765" s="260">
        <f>ROUND(I765*H765,2)</f>
        <v>0</v>
      </c>
      <c r="K765" s="256" t="s">
        <v>168</v>
      </c>
      <c r="L765" s="261"/>
      <c r="M765" s="262" t="s">
        <v>19</v>
      </c>
      <c r="N765" s="263" t="s">
        <v>48</v>
      </c>
      <c r="O765" s="86"/>
      <c r="P765" s="223">
        <f>O765*H765</f>
        <v>0</v>
      </c>
      <c r="Q765" s="223">
        <v>0.098000000000000004</v>
      </c>
      <c r="R765" s="223">
        <f>Q765*H765</f>
        <v>0.098000000000000004</v>
      </c>
      <c r="S765" s="223">
        <v>0</v>
      </c>
      <c r="T765" s="224">
        <f>S765*H765</f>
        <v>0</v>
      </c>
      <c r="U765" s="40"/>
      <c r="V765" s="40"/>
      <c r="W765" s="40"/>
      <c r="X765" s="40"/>
      <c r="Y765" s="40"/>
      <c r="Z765" s="40"/>
      <c r="AA765" s="40"/>
      <c r="AB765" s="40"/>
      <c r="AC765" s="40"/>
      <c r="AD765" s="40"/>
      <c r="AE765" s="40"/>
      <c r="AR765" s="225" t="s">
        <v>394</v>
      </c>
      <c r="AT765" s="225" t="s">
        <v>192</v>
      </c>
      <c r="AU765" s="225" t="s">
        <v>85</v>
      </c>
      <c r="AY765" s="19" t="s">
        <v>161</v>
      </c>
      <c r="BE765" s="226">
        <f>IF(N765="základní",J765,0)</f>
        <v>0</v>
      </c>
      <c r="BF765" s="226">
        <f>IF(N765="snížená",J765,0)</f>
        <v>0</v>
      </c>
      <c r="BG765" s="226">
        <f>IF(N765="zákl. přenesená",J765,0)</f>
        <v>0</v>
      </c>
      <c r="BH765" s="226">
        <f>IF(N765="sníž. přenesená",J765,0)</f>
        <v>0</v>
      </c>
      <c r="BI765" s="226">
        <f>IF(N765="nulová",J765,0)</f>
        <v>0</v>
      </c>
      <c r="BJ765" s="19" t="s">
        <v>81</v>
      </c>
      <c r="BK765" s="226">
        <f>ROUND(I765*H765,2)</f>
        <v>0</v>
      </c>
      <c r="BL765" s="19" t="s">
        <v>267</v>
      </c>
      <c r="BM765" s="225" t="s">
        <v>977</v>
      </c>
    </row>
    <row r="766" s="2" customFormat="1">
      <c r="A766" s="40"/>
      <c r="B766" s="41"/>
      <c r="C766" s="42"/>
      <c r="D766" s="234" t="s">
        <v>197</v>
      </c>
      <c r="E766" s="42"/>
      <c r="F766" s="264" t="s">
        <v>969</v>
      </c>
      <c r="G766" s="42"/>
      <c r="H766" s="42"/>
      <c r="I766" s="229"/>
      <c r="J766" s="42"/>
      <c r="K766" s="42"/>
      <c r="L766" s="46"/>
      <c r="M766" s="230"/>
      <c r="N766" s="231"/>
      <c r="O766" s="86"/>
      <c r="P766" s="86"/>
      <c r="Q766" s="86"/>
      <c r="R766" s="86"/>
      <c r="S766" s="86"/>
      <c r="T766" s="87"/>
      <c r="U766" s="40"/>
      <c r="V766" s="40"/>
      <c r="W766" s="40"/>
      <c r="X766" s="40"/>
      <c r="Y766" s="40"/>
      <c r="Z766" s="40"/>
      <c r="AA766" s="40"/>
      <c r="AB766" s="40"/>
      <c r="AC766" s="40"/>
      <c r="AD766" s="40"/>
      <c r="AE766" s="40"/>
      <c r="AT766" s="19" t="s">
        <v>197</v>
      </c>
      <c r="AU766" s="19" t="s">
        <v>85</v>
      </c>
    </row>
    <row r="767" s="14" customFormat="1">
      <c r="A767" s="14"/>
      <c r="B767" s="244"/>
      <c r="C767" s="245"/>
      <c r="D767" s="234" t="s">
        <v>173</v>
      </c>
      <c r="E767" s="246" t="s">
        <v>19</v>
      </c>
      <c r="F767" s="247" t="s">
        <v>963</v>
      </c>
      <c r="G767" s="245"/>
      <c r="H767" s="246" t="s">
        <v>19</v>
      </c>
      <c r="I767" s="248"/>
      <c r="J767" s="245"/>
      <c r="K767" s="245"/>
      <c r="L767" s="249"/>
      <c r="M767" s="250"/>
      <c r="N767" s="251"/>
      <c r="O767" s="251"/>
      <c r="P767" s="251"/>
      <c r="Q767" s="251"/>
      <c r="R767" s="251"/>
      <c r="S767" s="251"/>
      <c r="T767" s="252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3" t="s">
        <v>173</v>
      </c>
      <c r="AU767" s="253" t="s">
        <v>85</v>
      </c>
      <c r="AV767" s="14" t="s">
        <v>81</v>
      </c>
      <c r="AW767" s="14" t="s">
        <v>37</v>
      </c>
      <c r="AX767" s="14" t="s">
        <v>77</v>
      </c>
      <c r="AY767" s="253" t="s">
        <v>161</v>
      </c>
    </row>
    <row r="768" s="13" customFormat="1">
      <c r="A768" s="13"/>
      <c r="B768" s="232"/>
      <c r="C768" s="233"/>
      <c r="D768" s="234" t="s">
        <v>173</v>
      </c>
      <c r="E768" s="235" t="s">
        <v>19</v>
      </c>
      <c r="F768" s="236" t="s">
        <v>81</v>
      </c>
      <c r="G768" s="233"/>
      <c r="H768" s="237">
        <v>1</v>
      </c>
      <c r="I768" s="238"/>
      <c r="J768" s="233"/>
      <c r="K768" s="233"/>
      <c r="L768" s="239"/>
      <c r="M768" s="240"/>
      <c r="N768" s="241"/>
      <c r="O768" s="241"/>
      <c r="P768" s="241"/>
      <c r="Q768" s="241"/>
      <c r="R768" s="241"/>
      <c r="S768" s="241"/>
      <c r="T768" s="242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3" t="s">
        <v>173</v>
      </c>
      <c r="AU768" s="243" t="s">
        <v>85</v>
      </c>
      <c r="AV768" s="13" t="s">
        <v>85</v>
      </c>
      <c r="AW768" s="13" t="s">
        <v>37</v>
      </c>
      <c r="AX768" s="13" t="s">
        <v>81</v>
      </c>
      <c r="AY768" s="243" t="s">
        <v>161</v>
      </c>
    </row>
    <row r="769" s="2" customFormat="1" ht="21.75" customHeight="1">
      <c r="A769" s="40"/>
      <c r="B769" s="41"/>
      <c r="C769" s="214" t="s">
        <v>978</v>
      </c>
      <c r="D769" s="214" t="s">
        <v>164</v>
      </c>
      <c r="E769" s="215" t="s">
        <v>979</v>
      </c>
      <c r="F769" s="216" t="s">
        <v>980</v>
      </c>
      <c r="G769" s="217" t="s">
        <v>177</v>
      </c>
      <c r="H769" s="218">
        <v>5</v>
      </c>
      <c r="I769" s="219"/>
      <c r="J769" s="220">
        <f>ROUND(I769*H769,2)</f>
        <v>0</v>
      </c>
      <c r="K769" s="216" t="s">
        <v>168</v>
      </c>
      <c r="L769" s="46"/>
      <c r="M769" s="221" t="s">
        <v>19</v>
      </c>
      <c r="N769" s="222" t="s">
        <v>48</v>
      </c>
      <c r="O769" s="86"/>
      <c r="P769" s="223">
        <f>O769*H769</f>
        <v>0</v>
      </c>
      <c r="Q769" s="223">
        <v>0.00033</v>
      </c>
      <c r="R769" s="223">
        <f>Q769*H769</f>
        <v>0.00165</v>
      </c>
      <c r="S769" s="223">
        <v>0</v>
      </c>
      <c r="T769" s="224">
        <f>S769*H769</f>
        <v>0</v>
      </c>
      <c r="U769" s="40"/>
      <c r="V769" s="40"/>
      <c r="W769" s="40"/>
      <c r="X769" s="40"/>
      <c r="Y769" s="40"/>
      <c r="Z769" s="40"/>
      <c r="AA769" s="40"/>
      <c r="AB769" s="40"/>
      <c r="AC769" s="40"/>
      <c r="AD769" s="40"/>
      <c r="AE769" s="40"/>
      <c r="AR769" s="225" t="s">
        <v>267</v>
      </c>
      <c r="AT769" s="225" t="s">
        <v>164</v>
      </c>
      <c r="AU769" s="225" t="s">
        <v>85</v>
      </c>
      <c r="AY769" s="19" t="s">
        <v>161</v>
      </c>
      <c r="BE769" s="226">
        <f>IF(N769="základní",J769,0)</f>
        <v>0</v>
      </c>
      <c r="BF769" s="226">
        <f>IF(N769="snížená",J769,0)</f>
        <v>0</v>
      </c>
      <c r="BG769" s="226">
        <f>IF(N769="zákl. přenesená",J769,0)</f>
        <v>0</v>
      </c>
      <c r="BH769" s="226">
        <f>IF(N769="sníž. přenesená",J769,0)</f>
        <v>0</v>
      </c>
      <c r="BI769" s="226">
        <f>IF(N769="nulová",J769,0)</f>
        <v>0</v>
      </c>
      <c r="BJ769" s="19" t="s">
        <v>81</v>
      </c>
      <c r="BK769" s="226">
        <f>ROUND(I769*H769,2)</f>
        <v>0</v>
      </c>
      <c r="BL769" s="19" t="s">
        <v>267</v>
      </c>
      <c r="BM769" s="225" t="s">
        <v>981</v>
      </c>
    </row>
    <row r="770" s="2" customFormat="1">
      <c r="A770" s="40"/>
      <c r="B770" s="41"/>
      <c r="C770" s="42"/>
      <c r="D770" s="227" t="s">
        <v>171</v>
      </c>
      <c r="E770" s="42"/>
      <c r="F770" s="228" t="s">
        <v>982</v>
      </c>
      <c r="G770" s="42"/>
      <c r="H770" s="42"/>
      <c r="I770" s="229"/>
      <c r="J770" s="42"/>
      <c r="K770" s="42"/>
      <c r="L770" s="46"/>
      <c r="M770" s="230"/>
      <c r="N770" s="231"/>
      <c r="O770" s="86"/>
      <c r="P770" s="86"/>
      <c r="Q770" s="86"/>
      <c r="R770" s="86"/>
      <c r="S770" s="86"/>
      <c r="T770" s="87"/>
      <c r="U770" s="40"/>
      <c r="V770" s="40"/>
      <c r="W770" s="40"/>
      <c r="X770" s="40"/>
      <c r="Y770" s="40"/>
      <c r="Z770" s="40"/>
      <c r="AA770" s="40"/>
      <c r="AB770" s="40"/>
      <c r="AC770" s="40"/>
      <c r="AD770" s="40"/>
      <c r="AE770" s="40"/>
      <c r="AT770" s="19" t="s">
        <v>171</v>
      </c>
      <c r="AU770" s="19" t="s">
        <v>85</v>
      </c>
    </row>
    <row r="771" s="14" customFormat="1">
      <c r="A771" s="14"/>
      <c r="B771" s="244"/>
      <c r="C771" s="245"/>
      <c r="D771" s="234" t="s">
        <v>173</v>
      </c>
      <c r="E771" s="246" t="s">
        <v>19</v>
      </c>
      <c r="F771" s="247" t="s">
        <v>255</v>
      </c>
      <c r="G771" s="245"/>
      <c r="H771" s="246" t="s">
        <v>19</v>
      </c>
      <c r="I771" s="248"/>
      <c r="J771" s="245"/>
      <c r="K771" s="245"/>
      <c r="L771" s="249"/>
      <c r="M771" s="250"/>
      <c r="N771" s="251"/>
      <c r="O771" s="251"/>
      <c r="P771" s="251"/>
      <c r="Q771" s="251"/>
      <c r="R771" s="251"/>
      <c r="S771" s="251"/>
      <c r="T771" s="252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3" t="s">
        <v>173</v>
      </c>
      <c r="AU771" s="253" t="s">
        <v>85</v>
      </c>
      <c r="AV771" s="14" t="s">
        <v>81</v>
      </c>
      <c r="AW771" s="14" t="s">
        <v>37</v>
      </c>
      <c r="AX771" s="14" t="s">
        <v>77</v>
      </c>
      <c r="AY771" s="253" t="s">
        <v>161</v>
      </c>
    </row>
    <row r="772" s="13" customFormat="1">
      <c r="A772" s="13"/>
      <c r="B772" s="232"/>
      <c r="C772" s="233"/>
      <c r="D772" s="234" t="s">
        <v>173</v>
      </c>
      <c r="E772" s="235" t="s">
        <v>19</v>
      </c>
      <c r="F772" s="236" t="s">
        <v>81</v>
      </c>
      <c r="G772" s="233"/>
      <c r="H772" s="237">
        <v>1</v>
      </c>
      <c r="I772" s="238"/>
      <c r="J772" s="233"/>
      <c r="K772" s="233"/>
      <c r="L772" s="239"/>
      <c r="M772" s="240"/>
      <c r="N772" s="241"/>
      <c r="O772" s="241"/>
      <c r="P772" s="241"/>
      <c r="Q772" s="241"/>
      <c r="R772" s="241"/>
      <c r="S772" s="241"/>
      <c r="T772" s="242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3" t="s">
        <v>173</v>
      </c>
      <c r="AU772" s="243" t="s">
        <v>85</v>
      </c>
      <c r="AV772" s="13" t="s">
        <v>85</v>
      </c>
      <c r="AW772" s="13" t="s">
        <v>37</v>
      </c>
      <c r="AX772" s="13" t="s">
        <v>77</v>
      </c>
      <c r="AY772" s="243" t="s">
        <v>161</v>
      </c>
    </row>
    <row r="773" s="14" customFormat="1">
      <c r="A773" s="14"/>
      <c r="B773" s="244"/>
      <c r="C773" s="245"/>
      <c r="D773" s="234" t="s">
        <v>173</v>
      </c>
      <c r="E773" s="246" t="s">
        <v>19</v>
      </c>
      <c r="F773" s="247" t="s">
        <v>983</v>
      </c>
      <c r="G773" s="245"/>
      <c r="H773" s="246" t="s">
        <v>19</v>
      </c>
      <c r="I773" s="248"/>
      <c r="J773" s="245"/>
      <c r="K773" s="245"/>
      <c r="L773" s="249"/>
      <c r="M773" s="250"/>
      <c r="N773" s="251"/>
      <c r="O773" s="251"/>
      <c r="P773" s="251"/>
      <c r="Q773" s="251"/>
      <c r="R773" s="251"/>
      <c r="S773" s="251"/>
      <c r="T773" s="252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3" t="s">
        <v>173</v>
      </c>
      <c r="AU773" s="253" t="s">
        <v>85</v>
      </c>
      <c r="AV773" s="14" t="s">
        <v>81</v>
      </c>
      <c r="AW773" s="14" t="s">
        <v>37</v>
      </c>
      <c r="AX773" s="14" t="s">
        <v>77</v>
      </c>
      <c r="AY773" s="253" t="s">
        <v>161</v>
      </c>
    </row>
    <row r="774" s="13" customFormat="1">
      <c r="A774" s="13"/>
      <c r="B774" s="232"/>
      <c r="C774" s="233"/>
      <c r="D774" s="234" t="s">
        <v>173</v>
      </c>
      <c r="E774" s="235" t="s">
        <v>19</v>
      </c>
      <c r="F774" s="236" t="s">
        <v>81</v>
      </c>
      <c r="G774" s="233"/>
      <c r="H774" s="237">
        <v>1</v>
      </c>
      <c r="I774" s="238"/>
      <c r="J774" s="233"/>
      <c r="K774" s="233"/>
      <c r="L774" s="239"/>
      <c r="M774" s="240"/>
      <c r="N774" s="241"/>
      <c r="O774" s="241"/>
      <c r="P774" s="241"/>
      <c r="Q774" s="241"/>
      <c r="R774" s="241"/>
      <c r="S774" s="241"/>
      <c r="T774" s="242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43" t="s">
        <v>173</v>
      </c>
      <c r="AU774" s="243" t="s">
        <v>85</v>
      </c>
      <c r="AV774" s="13" t="s">
        <v>85</v>
      </c>
      <c r="AW774" s="13" t="s">
        <v>37</v>
      </c>
      <c r="AX774" s="13" t="s">
        <v>77</v>
      </c>
      <c r="AY774" s="243" t="s">
        <v>161</v>
      </c>
    </row>
    <row r="775" s="14" customFormat="1">
      <c r="A775" s="14"/>
      <c r="B775" s="244"/>
      <c r="C775" s="245"/>
      <c r="D775" s="234" t="s">
        <v>173</v>
      </c>
      <c r="E775" s="246" t="s">
        <v>19</v>
      </c>
      <c r="F775" s="247" t="s">
        <v>984</v>
      </c>
      <c r="G775" s="245"/>
      <c r="H775" s="246" t="s">
        <v>19</v>
      </c>
      <c r="I775" s="248"/>
      <c r="J775" s="245"/>
      <c r="K775" s="245"/>
      <c r="L775" s="249"/>
      <c r="M775" s="250"/>
      <c r="N775" s="251"/>
      <c r="O775" s="251"/>
      <c r="P775" s="251"/>
      <c r="Q775" s="251"/>
      <c r="R775" s="251"/>
      <c r="S775" s="251"/>
      <c r="T775" s="252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3" t="s">
        <v>173</v>
      </c>
      <c r="AU775" s="253" t="s">
        <v>85</v>
      </c>
      <c r="AV775" s="14" t="s">
        <v>81</v>
      </c>
      <c r="AW775" s="14" t="s">
        <v>37</v>
      </c>
      <c r="AX775" s="14" t="s">
        <v>77</v>
      </c>
      <c r="AY775" s="253" t="s">
        <v>161</v>
      </c>
    </row>
    <row r="776" s="13" customFormat="1">
      <c r="A776" s="13"/>
      <c r="B776" s="232"/>
      <c r="C776" s="233"/>
      <c r="D776" s="234" t="s">
        <v>173</v>
      </c>
      <c r="E776" s="235" t="s">
        <v>19</v>
      </c>
      <c r="F776" s="236" t="s">
        <v>85</v>
      </c>
      <c r="G776" s="233"/>
      <c r="H776" s="237">
        <v>2</v>
      </c>
      <c r="I776" s="238"/>
      <c r="J776" s="233"/>
      <c r="K776" s="233"/>
      <c r="L776" s="239"/>
      <c r="M776" s="240"/>
      <c r="N776" s="241"/>
      <c r="O776" s="241"/>
      <c r="P776" s="241"/>
      <c r="Q776" s="241"/>
      <c r="R776" s="241"/>
      <c r="S776" s="241"/>
      <c r="T776" s="242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3" t="s">
        <v>173</v>
      </c>
      <c r="AU776" s="243" t="s">
        <v>85</v>
      </c>
      <c r="AV776" s="13" t="s">
        <v>85</v>
      </c>
      <c r="AW776" s="13" t="s">
        <v>37</v>
      </c>
      <c r="AX776" s="13" t="s">
        <v>77</v>
      </c>
      <c r="AY776" s="243" t="s">
        <v>161</v>
      </c>
    </row>
    <row r="777" s="14" customFormat="1">
      <c r="A777" s="14"/>
      <c r="B777" s="244"/>
      <c r="C777" s="245"/>
      <c r="D777" s="234" t="s">
        <v>173</v>
      </c>
      <c r="E777" s="246" t="s">
        <v>19</v>
      </c>
      <c r="F777" s="247" t="s">
        <v>258</v>
      </c>
      <c r="G777" s="245"/>
      <c r="H777" s="246" t="s">
        <v>19</v>
      </c>
      <c r="I777" s="248"/>
      <c r="J777" s="245"/>
      <c r="K777" s="245"/>
      <c r="L777" s="249"/>
      <c r="M777" s="250"/>
      <c r="N777" s="251"/>
      <c r="O777" s="251"/>
      <c r="P777" s="251"/>
      <c r="Q777" s="251"/>
      <c r="R777" s="251"/>
      <c r="S777" s="251"/>
      <c r="T777" s="252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3" t="s">
        <v>173</v>
      </c>
      <c r="AU777" s="253" t="s">
        <v>85</v>
      </c>
      <c r="AV777" s="14" t="s">
        <v>81</v>
      </c>
      <c r="AW777" s="14" t="s">
        <v>37</v>
      </c>
      <c r="AX777" s="14" t="s">
        <v>77</v>
      </c>
      <c r="AY777" s="253" t="s">
        <v>161</v>
      </c>
    </row>
    <row r="778" s="13" customFormat="1">
      <c r="A778" s="13"/>
      <c r="B778" s="232"/>
      <c r="C778" s="233"/>
      <c r="D778" s="234" t="s">
        <v>173</v>
      </c>
      <c r="E778" s="235" t="s">
        <v>19</v>
      </c>
      <c r="F778" s="236" t="s">
        <v>81</v>
      </c>
      <c r="G778" s="233"/>
      <c r="H778" s="237">
        <v>1</v>
      </c>
      <c r="I778" s="238"/>
      <c r="J778" s="233"/>
      <c r="K778" s="233"/>
      <c r="L778" s="239"/>
      <c r="M778" s="240"/>
      <c r="N778" s="241"/>
      <c r="O778" s="241"/>
      <c r="P778" s="241"/>
      <c r="Q778" s="241"/>
      <c r="R778" s="241"/>
      <c r="S778" s="241"/>
      <c r="T778" s="242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43" t="s">
        <v>173</v>
      </c>
      <c r="AU778" s="243" t="s">
        <v>85</v>
      </c>
      <c r="AV778" s="13" t="s">
        <v>85</v>
      </c>
      <c r="AW778" s="13" t="s">
        <v>37</v>
      </c>
      <c r="AX778" s="13" t="s">
        <v>77</v>
      </c>
      <c r="AY778" s="243" t="s">
        <v>161</v>
      </c>
    </row>
    <row r="779" s="15" customFormat="1">
      <c r="A779" s="15"/>
      <c r="B779" s="265"/>
      <c r="C779" s="266"/>
      <c r="D779" s="234" t="s">
        <v>173</v>
      </c>
      <c r="E779" s="267" t="s">
        <v>19</v>
      </c>
      <c r="F779" s="268" t="s">
        <v>210</v>
      </c>
      <c r="G779" s="266"/>
      <c r="H779" s="269">
        <v>5</v>
      </c>
      <c r="I779" s="270"/>
      <c r="J779" s="266"/>
      <c r="K779" s="266"/>
      <c r="L779" s="271"/>
      <c r="M779" s="272"/>
      <c r="N779" s="273"/>
      <c r="O779" s="273"/>
      <c r="P779" s="273"/>
      <c r="Q779" s="273"/>
      <c r="R779" s="273"/>
      <c r="S779" s="273"/>
      <c r="T779" s="274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T779" s="275" t="s">
        <v>173</v>
      </c>
      <c r="AU779" s="275" t="s">
        <v>85</v>
      </c>
      <c r="AV779" s="15" t="s">
        <v>169</v>
      </c>
      <c r="AW779" s="15" t="s">
        <v>37</v>
      </c>
      <c r="AX779" s="15" t="s">
        <v>81</v>
      </c>
      <c r="AY779" s="275" t="s">
        <v>161</v>
      </c>
    </row>
    <row r="780" s="2" customFormat="1" ht="16.5" customHeight="1">
      <c r="A780" s="40"/>
      <c r="B780" s="41"/>
      <c r="C780" s="254" t="s">
        <v>848</v>
      </c>
      <c r="D780" s="254" t="s">
        <v>192</v>
      </c>
      <c r="E780" s="255" t="s">
        <v>985</v>
      </c>
      <c r="F780" s="256" t="s">
        <v>986</v>
      </c>
      <c r="G780" s="257" t="s">
        <v>177</v>
      </c>
      <c r="H780" s="258">
        <v>3</v>
      </c>
      <c r="I780" s="259"/>
      <c r="J780" s="260">
        <f>ROUND(I780*H780,2)</f>
        <v>0</v>
      </c>
      <c r="K780" s="256" t="s">
        <v>168</v>
      </c>
      <c r="L780" s="261"/>
      <c r="M780" s="262" t="s">
        <v>19</v>
      </c>
      <c r="N780" s="263" t="s">
        <v>48</v>
      </c>
      <c r="O780" s="86"/>
      <c r="P780" s="223">
        <f>O780*H780</f>
        <v>0</v>
      </c>
      <c r="Q780" s="223">
        <v>0.45100000000000001</v>
      </c>
      <c r="R780" s="223">
        <f>Q780*H780</f>
        <v>1.353</v>
      </c>
      <c r="S780" s="223">
        <v>0</v>
      </c>
      <c r="T780" s="224">
        <f>S780*H780</f>
        <v>0</v>
      </c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R780" s="225" t="s">
        <v>394</v>
      </c>
      <c r="AT780" s="225" t="s">
        <v>192</v>
      </c>
      <c r="AU780" s="225" t="s">
        <v>85</v>
      </c>
      <c r="AY780" s="19" t="s">
        <v>161</v>
      </c>
      <c r="BE780" s="226">
        <f>IF(N780="základní",J780,0)</f>
        <v>0</v>
      </c>
      <c r="BF780" s="226">
        <f>IF(N780="snížená",J780,0)</f>
        <v>0</v>
      </c>
      <c r="BG780" s="226">
        <f>IF(N780="zákl. přenesená",J780,0)</f>
        <v>0</v>
      </c>
      <c r="BH780" s="226">
        <f>IF(N780="sníž. přenesená",J780,0)</f>
        <v>0</v>
      </c>
      <c r="BI780" s="226">
        <f>IF(N780="nulová",J780,0)</f>
        <v>0</v>
      </c>
      <c r="BJ780" s="19" t="s">
        <v>81</v>
      </c>
      <c r="BK780" s="226">
        <f>ROUND(I780*H780,2)</f>
        <v>0</v>
      </c>
      <c r="BL780" s="19" t="s">
        <v>267</v>
      </c>
      <c r="BM780" s="225" t="s">
        <v>987</v>
      </c>
    </row>
    <row r="781" s="14" customFormat="1">
      <c r="A781" s="14"/>
      <c r="B781" s="244"/>
      <c r="C781" s="245"/>
      <c r="D781" s="234" t="s">
        <v>173</v>
      </c>
      <c r="E781" s="246" t="s">
        <v>19</v>
      </c>
      <c r="F781" s="247" t="s">
        <v>988</v>
      </c>
      <c r="G781" s="245"/>
      <c r="H781" s="246" t="s">
        <v>19</v>
      </c>
      <c r="I781" s="248"/>
      <c r="J781" s="245"/>
      <c r="K781" s="245"/>
      <c r="L781" s="249"/>
      <c r="M781" s="250"/>
      <c r="N781" s="251"/>
      <c r="O781" s="251"/>
      <c r="P781" s="251"/>
      <c r="Q781" s="251"/>
      <c r="R781" s="251"/>
      <c r="S781" s="251"/>
      <c r="T781" s="252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3" t="s">
        <v>173</v>
      </c>
      <c r="AU781" s="253" t="s">
        <v>85</v>
      </c>
      <c r="AV781" s="14" t="s">
        <v>81</v>
      </c>
      <c r="AW781" s="14" t="s">
        <v>37</v>
      </c>
      <c r="AX781" s="14" t="s">
        <v>77</v>
      </c>
      <c r="AY781" s="253" t="s">
        <v>161</v>
      </c>
    </row>
    <row r="782" s="13" customFormat="1">
      <c r="A782" s="13"/>
      <c r="B782" s="232"/>
      <c r="C782" s="233"/>
      <c r="D782" s="234" t="s">
        <v>173</v>
      </c>
      <c r="E782" s="235" t="s">
        <v>19</v>
      </c>
      <c r="F782" s="236" t="s">
        <v>81</v>
      </c>
      <c r="G782" s="233"/>
      <c r="H782" s="237">
        <v>1</v>
      </c>
      <c r="I782" s="238"/>
      <c r="J782" s="233"/>
      <c r="K782" s="233"/>
      <c r="L782" s="239"/>
      <c r="M782" s="240"/>
      <c r="N782" s="241"/>
      <c r="O782" s="241"/>
      <c r="P782" s="241"/>
      <c r="Q782" s="241"/>
      <c r="R782" s="241"/>
      <c r="S782" s="241"/>
      <c r="T782" s="242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43" t="s">
        <v>173</v>
      </c>
      <c r="AU782" s="243" t="s">
        <v>85</v>
      </c>
      <c r="AV782" s="13" t="s">
        <v>85</v>
      </c>
      <c r="AW782" s="13" t="s">
        <v>37</v>
      </c>
      <c r="AX782" s="13" t="s">
        <v>77</v>
      </c>
      <c r="AY782" s="243" t="s">
        <v>161</v>
      </c>
    </row>
    <row r="783" s="14" customFormat="1">
      <c r="A783" s="14"/>
      <c r="B783" s="244"/>
      <c r="C783" s="245"/>
      <c r="D783" s="234" t="s">
        <v>173</v>
      </c>
      <c r="E783" s="246" t="s">
        <v>19</v>
      </c>
      <c r="F783" s="247" t="s">
        <v>984</v>
      </c>
      <c r="G783" s="245"/>
      <c r="H783" s="246" t="s">
        <v>19</v>
      </c>
      <c r="I783" s="248"/>
      <c r="J783" s="245"/>
      <c r="K783" s="245"/>
      <c r="L783" s="249"/>
      <c r="M783" s="250"/>
      <c r="N783" s="251"/>
      <c r="O783" s="251"/>
      <c r="P783" s="251"/>
      <c r="Q783" s="251"/>
      <c r="R783" s="251"/>
      <c r="S783" s="251"/>
      <c r="T783" s="252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3" t="s">
        <v>173</v>
      </c>
      <c r="AU783" s="253" t="s">
        <v>85</v>
      </c>
      <c r="AV783" s="14" t="s">
        <v>81</v>
      </c>
      <c r="AW783" s="14" t="s">
        <v>37</v>
      </c>
      <c r="AX783" s="14" t="s">
        <v>77</v>
      </c>
      <c r="AY783" s="253" t="s">
        <v>161</v>
      </c>
    </row>
    <row r="784" s="13" customFormat="1">
      <c r="A784" s="13"/>
      <c r="B784" s="232"/>
      <c r="C784" s="233"/>
      <c r="D784" s="234" t="s">
        <v>173</v>
      </c>
      <c r="E784" s="235" t="s">
        <v>19</v>
      </c>
      <c r="F784" s="236" t="s">
        <v>85</v>
      </c>
      <c r="G784" s="233"/>
      <c r="H784" s="237">
        <v>2</v>
      </c>
      <c r="I784" s="238"/>
      <c r="J784" s="233"/>
      <c r="K784" s="233"/>
      <c r="L784" s="239"/>
      <c r="M784" s="240"/>
      <c r="N784" s="241"/>
      <c r="O784" s="241"/>
      <c r="P784" s="241"/>
      <c r="Q784" s="241"/>
      <c r="R784" s="241"/>
      <c r="S784" s="241"/>
      <c r="T784" s="242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43" t="s">
        <v>173</v>
      </c>
      <c r="AU784" s="243" t="s">
        <v>85</v>
      </c>
      <c r="AV784" s="13" t="s">
        <v>85</v>
      </c>
      <c r="AW784" s="13" t="s">
        <v>37</v>
      </c>
      <c r="AX784" s="13" t="s">
        <v>77</v>
      </c>
      <c r="AY784" s="243" t="s">
        <v>161</v>
      </c>
    </row>
    <row r="785" s="15" customFormat="1">
      <c r="A785" s="15"/>
      <c r="B785" s="265"/>
      <c r="C785" s="266"/>
      <c r="D785" s="234" t="s">
        <v>173</v>
      </c>
      <c r="E785" s="267" t="s">
        <v>19</v>
      </c>
      <c r="F785" s="268" t="s">
        <v>210</v>
      </c>
      <c r="G785" s="266"/>
      <c r="H785" s="269">
        <v>3</v>
      </c>
      <c r="I785" s="270"/>
      <c r="J785" s="266"/>
      <c r="K785" s="266"/>
      <c r="L785" s="271"/>
      <c r="M785" s="272"/>
      <c r="N785" s="273"/>
      <c r="O785" s="273"/>
      <c r="P785" s="273"/>
      <c r="Q785" s="273"/>
      <c r="R785" s="273"/>
      <c r="S785" s="273"/>
      <c r="T785" s="274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T785" s="275" t="s">
        <v>173</v>
      </c>
      <c r="AU785" s="275" t="s">
        <v>85</v>
      </c>
      <c r="AV785" s="15" t="s">
        <v>169</v>
      </c>
      <c r="AW785" s="15" t="s">
        <v>37</v>
      </c>
      <c r="AX785" s="15" t="s">
        <v>81</v>
      </c>
      <c r="AY785" s="275" t="s">
        <v>161</v>
      </c>
    </row>
    <row r="786" s="2" customFormat="1" ht="16.5" customHeight="1">
      <c r="A786" s="40"/>
      <c r="B786" s="41"/>
      <c r="C786" s="254" t="s">
        <v>989</v>
      </c>
      <c r="D786" s="254" t="s">
        <v>192</v>
      </c>
      <c r="E786" s="255" t="s">
        <v>990</v>
      </c>
      <c r="F786" s="256" t="s">
        <v>991</v>
      </c>
      <c r="G786" s="257" t="s">
        <v>177</v>
      </c>
      <c r="H786" s="258">
        <v>1</v>
      </c>
      <c r="I786" s="259"/>
      <c r="J786" s="260">
        <f>ROUND(I786*H786,2)</f>
        <v>0</v>
      </c>
      <c r="K786" s="256" t="s">
        <v>19</v>
      </c>
      <c r="L786" s="261"/>
      <c r="M786" s="262" t="s">
        <v>19</v>
      </c>
      <c r="N786" s="263" t="s">
        <v>48</v>
      </c>
      <c r="O786" s="86"/>
      <c r="P786" s="223">
        <f>O786*H786</f>
        <v>0</v>
      </c>
      <c r="Q786" s="223">
        <v>0.45100000000000001</v>
      </c>
      <c r="R786" s="223">
        <f>Q786*H786</f>
        <v>0.45100000000000001</v>
      </c>
      <c r="S786" s="223">
        <v>0</v>
      </c>
      <c r="T786" s="224">
        <f>S786*H786</f>
        <v>0</v>
      </c>
      <c r="U786" s="40"/>
      <c r="V786" s="40"/>
      <c r="W786" s="40"/>
      <c r="X786" s="40"/>
      <c r="Y786" s="40"/>
      <c r="Z786" s="40"/>
      <c r="AA786" s="40"/>
      <c r="AB786" s="40"/>
      <c r="AC786" s="40"/>
      <c r="AD786" s="40"/>
      <c r="AE786" s="40"/>
      <c r="AR786" s="225" t="s">
        <v>394</v>
      </c>
      <c r="AT786" s="225" t="s">
        <v>192</v>
      </c>
      <c r="AU786" s="225" t="s">
        <v>85</v>
      </c>
      <c r="AY786" s="19" t="s">
        <v>161</v>
      </c>
      <c r="BE786" s="226">
        <f>IF(N786="základní",J786,0)</f>
        <v>0</v>
      </c>
      <c r="BF786" s="226">
        <f>IF(N786="snížená",J786,0)</f>
        <v>0</v>
      </c>
      <c r="BG786" s="226">
        <f>IF(N786="zákl. přenesená",J786,0)</f>
        <v>0</v>
      </c>
      <c r="BH786" s="226">
        <f>IF(N786="sníž. přenesená",J786,0)</f>
        <v>0</v>
      </c>
      <c r="BI786" s="226">
        <f>IF(N786="nulová",J786,0)</f>
        <v>0</v>
      </c>
      <c r="BJ786" s="19" t="s">
        <v>81</v>
      </c>
      <c r="BK786" s="226">
        <f>ROUND(I786*H786,2)</f>
        <v>0</v>
      </c>
      <c r="BL786" s="19" t="s">
        <v>267</v>
      </c>
      <c r="BM786" s="225" t="s">
        <v>992</v>
      </c>
    </row>
    <row r="787" s="14" customFormat="1">
      <c r="A787" s="14"/>
      <c r="B787" s="244"/>
      <c r="C787" s="245"/>
      <c r="D787" s="234" t="s">
        <v>173</v>
      </c>
      <c r="E787" s="246" t="s">
        <v>19</v>
      </c>
      <c r="F787" s="247" t="s">
        <v>993</v>
      </c>
      <c r="G787" s="245"/>
      <c r="H787" s="246" t="s">
        <v>19</v>
      </c>
      <c r="I787" s="248"/>
      <c r="J787" s="245"/>
      <c r="K787" s="245"/>
      <c r="L787" s="249"/>
      <c r="M787" s="250"/>
      <c r="N787" s="251"/>
      <c r="O787" s="251"/>
      <c r="P787" s="251"/>
      <c r="Q787" s="251"/>
      <c r="R787" s="251"/>
      <c r="S787" s="251"/>
      <c r="T787" s="252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53" t="s">
        <v>173</v>
      </c>
      <c r="AU787" s="253" t="s">
        <v>85</v>
      </c>
      <c r="AV787" s="14" t="s">
        <v>81</v>
      </c>
      <c r="AW787" s="14" t="s">
        <v>37</v>
      </c>
      <c r="AX787" s="14" t="s">
        <v>77</v>
      </c>
      <c r="AY787" s="253" t="s">
        <v>161</v>
      </c>
    </row>
    <row r="788" s="13" customFormat="1">
      <c r="A788" s="13"/>
      <c r="B788" s="232"/>
      <c r="C788" s="233"/>
      <c r="D788" s="234" t="s">
        <v>173</v>
      </c>
      <c r="E788" s="235" t="s">
        <v>19</v>
      </c>
      <c r="F788" s="236" t="s">
        <v>81</v>
      </c>
      <c r="G788" s="233"/>
      <c r="H788" s="237">
        <v>1</v>
      </c>
      <c r="I788" s="238"/>
      <c r="J788" s="233"/>
      <c r="K788" s="233"/>
      <c r="L788" s="239"/>
      <c r="M788" s="240"/>
      <c r="N788" s="241"/>
      <c r="O788" s="241"/>
      <c r="P788" s="241"/>
      <c r="Q788" s="241"/>
      <c r="R788" s="241"/>
      <c r="S788" s="241"/>
      <c r="T788" s="242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3" t="s">
        <v>173</v>
      </c>
      <c r="AU788" s="243" t="s">
        <v>85</v>
      </c>
      <c r="AV788" s="13" t="s">
        <v>85</v>
      </c>
      <c r="AW788" s="13" t="s">
        <v>37</v>
      </c>
      <c r="AX788" s="13" t="s">
        <v>81</v>
      </c>
      <c r="AY788" s="243" t="s">
        <v>161</v>
      </c>
    </row>
    <row r="789" s="2" customFormat="1" ht="16.5" customHeight="1">
      <c r="A789" s="40"/>
      <c r="B789" s="41"/>
      <c r="C789" s="254" t="s">
        <v>994</v>
      </c>
      <c r="D789" s="254" t="s">
        <v>192</v>
      </c>
      <c r="E789" s="255" t="s">
        <v>995</v>
      </c>
      <c r="F789" s="256" t="s">
        <v>996</v>
      </c>
      <c r="G789" s="257" t="s">
        <v>177</v>
      </c>
      <c r="H789" s="258">
        <v>1</v>
      </c>
      <c r="I789" s="259"/>
      <c r="J789" s="260">
        <f>ROUND(I789*H789,2)</f>
        <v>0</v>
      </c>
      <c r="K789" s="256" t="s">
        <v>168</v>
      </c>
      <c r="L789" s="261"/>
      <c r="M789" s="262" t="s">
        <v>19</v>
      </c>
      <c r="N789" s="263" t="s">
        <v>48</v>
      </c>
      <c r="O789" s="86"/>
      <c r="P789" s="223">
        <f>O789*H789</f>
        <v>0</v>
      </c>
      <c r="Q789" s="223">
        <v>0.48999999999999999</v>
      </c>
      <c r="R789" s="223">
        <f>Q789*H789</f>
        <v>0.48999999999999999</v>
      </c>
      <c r="S789" s="223">
        <v>0</v>
      </c>
      <c r="T789" s="224">
        <f>S789*H789</f>
        <v>0</v>
      </c>
      <c r="U789" s="40"/>
      <c r="V789" s="40"/>
      <c r="W789" s="40"/>
      <c r="X789" s="40"/>
      <c r="Y789" s="40"/>
      <c r="Z789" s="40"/>
      <c r="AA789" s="40"/>
      <c r="AB789" s="40"/>
      <c r="AC789" s="40"/>
      <c r="AD789" s="40"/>
      <c r="AE789" s="40"/>
      <c r="AR789" s="225" t="s">
        <v>394</v>
      </c>
      <c r="AT789" s="225" t="s">
        <v>192</v>
      </c>
      <c r="AU789" s="225" t="s">
        <v>85</v>
      </c>
      <c r="AY789" s="19" t="s">
        <v>161</v>
      </c>
      <c r="BE789" s="226">
        <f>IF(N789="základní",J789,0)</f>
        <v>0</v>
      </c>
      <c r="BF789" s="226">
        <f>IF(N789="snížená",J789,0)</f>
        <v>0</v>
      </c>
      <c r="BG789" s="226">
        <f>IF(N789="zákl. přenesená",J789,0)</f>
        <v>0</v>
      </c>
      <c r="BH789" s="226">
        <f>IF(N789="sníž. přenesená",J789,0)</f>
        <v>0</v>
      </c>
      <c r="BI789" s="226">
        <f>IF(N789="nulová",J789,0)</f>
        <v>0</v>
      </c>
      <c r="BJ789" s="19" t="s">
        <v>81</v>
      </c>
      <c r="BK789" s="226">
        <f>ROUND(I789*H789,2)</f>
        <v>0</v>
      </c>
      <c r="BL789" s="19" t="s">
        <v>267</v>
      </c>
      <c r="BM789" s="225" t="s">
        <v>997</v>
      </c>
    </row>
    <row r="790" s="14" customFormat="1">
      <c r="A790" s="14"/>
      <c r="B790" s="244"/>
      <c r="C790" s="245"/>
      <c r="D790" s="234" t="s">
        <v>173</v>
      </c>
      <c r="E790" s="246" t="s">
        <v>19</v>
      </c>
      <c r="F790" s="247" t="s">
        <v>256</v>
      </c>
      <c r="G790" s="245"/>
      <c r="H790" s="246" t="s">
        <v>19</v>
      </c>
      <c r="I790" s="248"/>
      <c r="J790" s="245"/>
      <c r="K790" s="245"/>
      <c r="L790" s="249"/>
      <c r="M790" s="250"/>
      <c r="N790" s="251"/>
      <c r="O790" s="251"/>
      <c r="P790" s="251"/>
      <c r="Q790" s="251"/>
      <c r="R790" s="251"/>
      <c r="S790" s="251"/>
      <c r="T790" s="252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53" t="s">
        <v>173</v>
      </c>
      <c r="AU790" s="253" t="s">
        <v>85</v>
      </c>
      <c r="AV790" s="14" t="s">
        <v>81</v>
      </c>
      <c r="AW790" s="14" t="s">
        <v>37</v>
      </c>
      <c r="AX790" s="14" t="s">
        <v>77</v>
      </c>
      <c r="AY790" s="253" t="s">
        <v>161</v>
      </c>
    </row>
    <row r="791" s="13" customFormat="1">
      <c r="A791" s="13"/>
      <c r="B791" s="232"/>
      <c r="C791" s="233"/>
      <c r="D791" s="234" t="s">
        <v>173</v>
      </c>
      <c r="E791" s="235" t="s">
        <v>19</v>
      </c>
      <c r="F791" s="236" t="s">
        <v>81</v>
      </c>
      <c r="G791" s="233"/>
      <c r="H791" s="237">
        <v>1</v>
      </c>
      <c r="I791" s="238"/>
      <c r="J791" s="233"/>
      <c r="K791" s="233"/>
      <c r="L791" s="239"/>
      <c r="M791" s="240"/>
      <c r="N791" s="241"/>
      <c r="O791" s="241"/>
      <c r="P791" s="241"/>
      <c r="Q791" s="241"/>
      <c r="R791" s="241"/>
      <c r="S791" s="241"/>
      <c r="T791" s="242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43" t="s">
        <v>173</v>
      </c>
      <c r="AU791" s="243" t="s">
        <v>85</v>
      </c>
      <c r="AV791" s="13" t="s">
        <v>85</v>
      </c>
      <c r="AW791" s="13" t="s">
        <v>37</v>
      </c>
      <c r="AX791" s="13" t="s">
        <v>81</v>
      </c>
      <c r="AY791" s="243" t="s">
        <v>161</v>
      </c>
    </row>
    <row r="792" s="2" customFormat="1" ht="16.5" customHeight="1">
      <c r="A792" s="40"/>
      <c r="B792" s="41"/>
      <c r="C792" s="214" t="s">
        <v>998</v>
      </c>
      <c r="D792" s="214" t="s">
        <v>164</v>
      </c>
      <c r="E792" s="215" t="s">
        <v>999</v>
      </c>
      <c r="F792" s="216" t="s">
        <v>1000</v>
      </c>
      <c r="G792" s="217" t="s">
        <v>177</v>
      </c>
      <c r="H792" s="218">
        <v>1</v>
      </c>
      <c r="I792" s="219"/>
      <c r="J792" s="220">
        <f>ROUND(I792*H792,2)</f>
        <v>0</v>
      </c>
      <c r="K792" s="216" t="s">
        <v>168</v>
      </c>
      <c r="L792" s="46"/>
      <c r="M792" s="221" t="s">
        <v>19</v>
      </c>
      <c r="N792" s="222" t="s">
        <v>48</v>
      </c>
      <c r="O792" s="86"/>
      <c r="P792" s="223">
        <f>O792*H792</f>
        <v>0</v>
      </c>
      <c r="Q792" s="223">
        <v>0</v>
      </c>
      <c r="R792" s="223">
        <f>Q792*H792</f>
        <v>0</v>
      </c>
      <c r="S792" s="223">
        <v>0.081000000000000003</v>
      </c>
      <c r="T792" s="224">
        <f>S792*H792</f>
        <v>0.081000000000000003</v>
      </c>
      <c r="U792" s="40"/>
      <c r="V792" s="40"/>
      <c r="W792" s="40"/>
      <c r="X792" s="40"/>
      <c r="Y792" s="40"/>
      <c r="Z792" s="40"/>
      <c r="AA792" s="40"/>
      <c r="AB792" s="40"/>
      <c r="AC792" s="40"/>
      <c r="AD792" s="40"/>
      <c r="AE792" s="40"/>
      <c r="AR792" s="225" t="s">
        <v>267</v>
      </c>
      <c r="AT792" s="225" t="s">
        <v>164</v>
      </c>
      <c r="AU792" s="225" t="s">
        <v>85</v>
      </c>
      <c r="AY792" s="19" t="s">
        <v>161</v>
      </c>
      <c r="BE792" s="226">
        <f>IF(N792="základní",J792,0)</f>
        <v>0</v>
      </c>
      <c r="BF792" s="226">
        <f>IF(N792="snížená",J792,0)</f>
        <v>0</v>
      </c>
      <c r="BG792" s="226">
        <f>IF(N792="zákl. přenesená",J792,0)</f>
        <v>0</v>
      </c>
      <c r="BH792" s="226">
        <f>IF(N792="sníž. přenesená",J792,0)</f>
        <v>0</v>
      </c>
      <c r="BI792" s="226">
        <f>IF(N792="nulová",J792,0)</f>
        <v>0</v>
      </c>
      <c r="BJ792" s="19" t="s">
        <v>81</v>
      </c>
      <c r="BK792" s="226">
        <f>ROUND(I792*H792,2)</f>
        <v>0</v>
      </c>
      <c r="BL792" s="19" t="s">
        <v>267</v>
      </c>
      <c r="BM792" s="225" t="s">
        <v>1001</v>
      </c>
    </row>
    <row r="793" s="2" customFormat="1">
      <c r="A793" s="40"/>
      <c r="B793" s="41"/>
      <c r="C793" s="42"/>
      <c r="D793" s="227" t="s">
        <v>171</v>
      </c>
      <c r="E793" s="42"/>
      <c r="F793" s="228" t="s">
        <v>1002</v>
      </c>
      <c r="G793" s="42"/>
      <c r="H793" s="42"/>
      <c r="I793" s="229"/>
      <c r="J793" s="42"/>
      <c r="K793" s="42"/>
      <c r="L793" s="46"/>
      <c r="M793" s="230"/>
      <c r="N793" s="231"/>
      <c r="O793" s="86"/>
      <c r="P793" s="86"/>
      <c r="Q793" s="86"/>
      <c r="R793" s="86"/>
      <c r="S793" s="86"/>
      <c r="T793" s="87"/>
      <c r="U793" s="40"/>
      <c r="V793" s="40"/>
      <c r="W793" s="40"/>
      <c r="X793" s="40"/>
      <c r="Y793" s="40"/>
      <c r="Z793" s="40"/>
      <c r="AA793" s="40"/>
      <c r="AB793" s="40"/>
      <c r="AC793" s="40"/>
      <c r="AD793" s="40"/>
      <c r="AE793" s="40"/>
      <c r="AT793" s="19" t="s">
        <v>171</v>
      </c>
      <c r="AU793" s="19" t="s">
        <v>85</v>
      </c>
    </row>
    <row r="794" s="2" customFormat="1" ht="16.5" customHeight="1">
      <c r="A794" s="40"/>
      <c r="B794" s="41"/>
      <c r="C794" s="214" t="s">
        <v>1003</v>
      </c>
      <c r="D794" s="214" t="s">
        <v>164</v>
      </c>
      <c r="E794" s="215" t="s">
        <v>1004</v>
      </c>
      <c r="F794" s="216" t="s">
        <v>1005</v>
      </c>
      <c r="G794" s="217" t="s">
        <v>177</v>
      </c>
      <c r="H794" s="218">
        <v>6</v>
      </c>
      <c r="I794" s="219"/>
      <c r="J794" s="220">
        <f>ROUND(I794*H794,2)</f>
        <v>0</v>
      </c>
      <c r="K794" s="216" t="s">
        <v>168</v>
      </c>
      <c r="L794" s="46"/>
      <c r="M794" s="221" t="s">
        <v>19</v>
      </c>
      <c r="N794" s="222" t="s">
        <v>48</v>
      </c>
      <c r="O794" s="86"/>
      <c r="P794" s="223">
        <f>O794*H794</f>
        <v>0</v>
      </c>
      <c r="Q794" s="223">
        <v>0</v>
      </c>
      <c r="R794" s="223">
        <f>Q794*H794</f>
        <v>0</v>
      </c>
      <c r="S794" s="223">
        <v>0</v>
      </c>
      <c r="T794" s="224">
        <f>S794*H794</f>
        <v>0</v>
      </c>
      <c r="U794" s="40"/>
      <c r="V794" s="40"/>
      <c r="W794" s="40"/>
      <c r="X794" s="40"/>
      <c r="Y794" s="40"/>
      <c r="Z794" s="40"/>
      <c r="AA794" s="40"/>
      <c r="AB794" s="40"/>
      <c r="AC794" s="40"/>
      <c r="AD794" s="40"/>
      <c r="AE794" s="40"/>
      <c r="AR794" s="225" t="s">
        <v>267</v>
      </c>
      <c r="AT794" s="225" t="s">
        <v>164</v>
      </c>
      <c r="AU794" s="225" t="s">
        <v>85</v>
      </c>
      <c r="AY794" s="19" t="s">
        <v>161</v>
      </c>
      <c r="BE794" s="226">
        <f>IF(N794="základní",J794,0)</f>
        <v>0</v>
      </c>
      <c r="BF794" s="226">
        <f>IF(N794="snížená",J794,0)</f>
        <v>0</v>
      </c>
      <c r="BG794" s="226">
        <f>IF(N794="zákl. přenesená",J794,0)</f>
        <v>0</v>
      </c>
      <c r="BH794" s="226">
        <f>IF(N794="sníž. přenesená",J794,0)</f>
        <v>0</v>
      </c>
      <c r="BI794" s="226">
        <f>IF(N794="nulová",J794,0)</f>
        <v>0</v>
      </c>
      <c r="BJ794" s="19" t="s">
        <v>81</v>
      </c>
      <c r="BK794" s="226">
        <f>ROUND(I794*H794,2)</f>
        <v>0</v>
      </c>
      <c r="BL794" s="19" t="s">
        <v>267</v>
      </c>
      <c r="BM794" s="225" t="s">
        <v>1006</v>
      </c>
    </row>
    <row r="795" s="2" customFormat="1">
      <c r="A795" s="40"/>
      <c r="B795" s="41"/>
      <c r="C795" s="42"/>
      <c r="D795" s="227" t="s">
        <v>171</v>
      </c>
      <c r="E795" s="42"/>
      <c r="F795" s="228" t="s">
        <v>1007</v>
      </c>
      <c r="G795" s="42"/>
      <c r="H795" s="42"/>
      <c r="I795" s="229"/>
      <c r="J795" s="42"/>
      <c r="K795" s="42"/>
      <c r="L795" s="46"/>
      <c r="M795" s="230"/>
      <c r="N795" s="231"/>
      <c r="O795" s="86"/>
      <c r="P795" s="86"/>
      <c r="Q795" s="86"/>
      <c r="R795" s="86"/>
      <c r="S795" s="86"/>
      <c r="T795" s="87"/>
      <c r="U795" s="40"/>
      <c r="V795" s="40"/>
      <c r="W795" s="40"/>
      <c r="X795" s="40"/>
      <c r="Y795" s="40"/>
      <c r="Z795" s="40"/>
      <c r="AA795" s="40"/>
      <c r="AB795" s="40"/>
      <c r="AC795" s="40"/>
      <c r="AD795" s="40"/>
      <c r="AE795" s="40"/>
      <c r="AT795" s="19" t="s">
        <v>171</v>
      </c>
      <c r="AU795" s="19" t="s">
        <v>85</v>
      </c>
    </row>
    <row r="796" s="13" customFormat="1">
      <c r="A796" s="13"/>
      <c r="B796" s="232"/>
      <c r="C796" s="233"/>
      <c r="D796" s="234" t="s">
        <v>173</v>
      </c>
      <c r="E796" s="235" t="s">
        <v>19</v>
      </c>
      <c r="F796" s="236" t="s">
        <v>199</v>
      </c>
      <c r="G796" s="233"/>
      <c r="H796" s="237">
        <v>6</v>
      </c>
      <c r="I796" s="238"/>
      <c r="J796" s="233"/>
      <c r="K796" s="233"/>
      <c r="L796" s="239"/>
      <c r="M796" s="240"/>
      <c r="N796" s="241"/>
      <c r="O796" s="241"/>
      <c r="P796" s="241"/>
      <c r="Q796" s="241"/>
      <c r="R796" s="241"/>
      <c r="S796" s="241"/>
      <c r="T796" s="242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43" t="s">
        <v>173</v>
      </c>
      <c r="AU796" s="243" t="s">
        <v>85</v>
      </c>
      <c r="AV796" s="13" t="s">
        <v>85</v>
      </c>
      <c r="AW796" s="13" t="s">
        <v>37</v>
      </c>
      <c r="AX796" s="13" t="s">
        <v>81</v>
      </c>
      <c r="AY796" s="243" t="s">
        <v>161</v>
      </c>
    </row>
    <row r="797" s="2" customFormat="1" ht="16.5" customHeight="1">
      <c r="A797" s="40"/>
      <c r="B797" s="41"/>
      <c r="C797" s="214" t="s">
        <v>1008</v>
      </c>
      <c r="D797" s="214" t="s">
        <v>164</v>
      </c>
      <c r="E797" s="215" t="s">
        <v>1009</v>
      </c>
      <c r="F797" s="216" t="s">
        <v>1010</v>
      </c>
      <c r="G797" s="217" t="s">
        <v>225</v>
      </c>
      <c r="H797" s="218">
        <v>6</v>
      </c>
      <c r="I797" s="219"/>
      <c r="J797" s="220">
        <f>ROUND(I797*H797,2)</f>
        <v>0</v>
      </c>
      <c r="K797" s="216" t="s">
        <v>168</v>
      </c>
      <c r="L797" s="46"/>
      <c r="M797" s="221" t="s">
        <v>19</v>
      </c>
      <c r="N797" s="222" t="s">
        <v>48</v>
      </c>
      <c r="O797" s="86"/>
      <c r="P797" s="223">
        <f>O797*H797</f>
        <v>0</v>
      </c>
      <c r="Q797" s="223">
        <v>0</v>
      </c>
      <c r="R797" s="223">
        <f>Q797*H797</f>
        <v>0</v>
      </c>
      <c r="S797" s="223">
        <v>0</v>
      </c>
      <c r="T797" s="224">
        <f>S797*H797</f>
        <v>0</v>
      </c>
      <c r="U797" s="40"/>
      <c r="V797" s="40"/>
      <c r="W797" s="40"/>
      <c r="X797" s="40"/>
      <c r="Y797" s="40"/>
      <c r="Z797" s="40"/>
      <c r="AA797" s="40"/>
      <c r="AB797" s="40"/>
      <c r="AC797" s="40"/>
      <c r="AD797" s="40"/>
      <c r="AE797" s="40"/>
      <c r="AR797" s="225" t="s">
        <v>267</v>
      </c>
      <c r="AT797" s="225" t="s">
        <v>164</v>
      </c>
      <c r="AU797" s="225" t="s">
        <v>85</v>
      </c>
      <c r="AY797" s="19" t="s">
        <v>161</v>
      </c>
      <c r="BE797" s="226">
        <f>IF(N797="základní",J797,0)</f>
        <v>0</v>
      </c>
      <c r="BF797" s="226">
        <f>IF(N797="snížená",J797,0)</f>
        <v>0</v>
      </c>
      <c r="BG797" s="226">
        <f>IF(N797="zákl. přenesená",J797,0)</f>
        <v>0</v>
      </c>
      <c r="BH797" s="226">
        <f>IF(N797="sníž. přenesená",J797,0)</f>
        <v>0</v>
      </c>
      <c r="BI797" s="226">
        <f>IF(N797="nulová",J797,0)</f>
        <v>0</v>
      </c>
      <c r="BJ797" s="19" t="s">
        <v>81</v>
      </c>
      <c r="BK797" s="226">
        <f>ROUND(I797*H797,2)</f>
        <v>0</v>
      </c>
      <c r="BL797" s="19" t="s">
        <v>267</v>
      </c>
      <c r="BM797" s="225" t="s">
        <v>1011</v>
      </c>
    </row>
    <row r="798" s="2" customFormat="1">
      <c r="A798" s="40"/>
      <c r="B798" s="41"/>
      <c r="C798" s="42"/>
      <c r="D798" s="227" t="s">
        <v>171</v>
      </c>
      <c r="E798" s="42"/>
      <c r="F798" s="228" t="s">
        <v>1012</v>
      </c>
      <c r="G798" s="42"/>
      <c r="H798" s="42"/>
      <c r="I798" s="229"/>
      <c r="J798" s="42"/>
      <c r="K798" s="42"/>
      <c r="L798" s="46"/>
      <c r="M798" s="230"/>
      <c r="N798" s="231"/>
      <c r="O798" s="86"/>
      <c r="P798" s="86"/>
      <c r="Q798" s="86"/>
      <c r="R798" s="86"/>
      <c r="S798" s="86"/>
      <c r="T798" s="87"/>
      <c r="U798" s="40"/>
      <c r="V798" s="40"/>
      <c r="W798" s="40"/>
      <c r="X798" s="40"/>
      <c r="Y798" s="40"/>
      <c r="Z798" s="40"/>
      <c r="AA798" s="40"/>
      <c r="AB798" s="40"/>
      <c r="AC798" s="40"/>
      <c r="AD798" s="40"/>
      <c r="AE798" s="40"/>
      <c r="AT798" s="19" t="s">
        <v>171</v>
      </c>
      <c r="AU798" s="19" t="s">
        <v>85</v>
      </c>
    </row>
    <row r="799" s="14" customFormat="1">
      <c r="A799" s="14"/>
      <c r="B799" s="244"/>
      <c r="C799" s="245"/>
      <c r="D799" s="234" t="s">
        <v>173</v>
      </c>
      <c r="E799" s="246" t="s">
        <v>19</v>
      </c>
      <c r="F799" s="247" t="s">
        <v>1013</v>
      </c>
      <c r="G799" s="245"/>
      <c r="H799" s="246" t="s">
        <v>19</v>
      </c>
      <c r="I799" s="248"/>
      <c r="J799" s="245"/>
      <c r="K799" s="245"/>
      <c r="L799" s="249"/>
      <c r="M799" s="250"/>
      <c r="N799" s="251"/>
      <c r="O799" s="251"/>
      <c r="P799" s="251"/>
      <c r="Q799" s="251"/>
      <c r="R799" s="251"/>
      <c r="S799" s="251"/>
      <c r="T799" s="252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53" t="s">
        <v>173</v>
      </c>
      <c r="AU799" s="253" t="s">
        <v>85</v>
      </c>
      <c r="AV799" s="14" t="s">
        <v>81</v>
      </c>
      <c r="AW799" s="14" t="s">
        <v>37</v>
      </c>
      <c r="AX799" s="14" t="s">
        <v>77</v>
      </c>
      <c r="AY799" s="253" t="s">
        <v>161</v>
      </c>
    </row>
    <row r="800" s="13" customFormat="1">
      <c r="A800" s="13"/>
      <c r="B800" s="232"/>
      <c r="C800" s="233"/>
      <c r="D800" s="234" t="s">
        <v>173</v>
      </c>
      <c r="E800" s="235" t="s">
        <v>19</v>
      </c>
      <c r="F800" s="236" t="s">
        <v>199</v>
      </c>
      <c r="G800" s="233"/>
      <c r="H800" s="237">
        <v>6</v>
      </c>
      <c r="I800" s="238"/>
      <c r="J800" s="233"/>
      <c r="K800" s="233"/>
      <c r="L800" s="239"/>
      <c r="M800" s="240"/>
      <c r="N800" s="241"/>
      <c r="O800" s="241"/>
      <c r="P800" s="241"/>
      <c r="Q800" s="241"/>
      <c r="R800" s="241"/>
      <c r="S800" s="241"/>
      <c r="T800" s="242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43" t="s">
        <v>173</v>
      </c>
      <c r="AU800" s="243" t="s">
        <v>85</v>
      </c>
      <c r="AV800" s="13" t="s">
        <v>85</v>
      </c>
      <c r="AW800" s="13" t="s">
        <v>37</v>
      </c>
      <c r="AX800" s="13" t="s">
        <v>81</v>
      </c>
      <c r="AY800" s="243" t="s">
        <v>161</v>
      </c>
    </row>
    <row r="801" s="2" customFormat="1" ht="21.75" customHeight="1">
      <c r="A801" s="40"/>
      <c r="B801" s="41"/>
      <c r="C801" s="254" t="s">
        <v>1014</v>
      </c>
      <c r="D801" s="254" t="s">
        <v>192</v>
      </c>
      <c r="E801" s="255" t="s">
        <v>1015</v>
      </c>
      <c r="F801" s="256" t="s">
        <v>1016</v>
      </c>
      <c r="G801" s="257" t="s">
        <v>225</v>
      </c>
      <c r="H801" s="258">
        <v>6</v>
      </c>
      <c r="I801" s="259"/>
      <c r="J801" s="260">
        <f>ROUND(I801*H801,2)</f>
        <v>0</v>
      </c>
      <c r="K801" s="256" t="s">
        <v>168</v>
      </c>
      <c r="L801" s="261"/>
      <c r="M801" s="262" t="s">
        <v>19</v>
      </c>
      <c r="N801" s="263" t="s">
        <v>48</v>
      </c>
      <c r="O801" s="86"/>
      <c r="P801" s="223">
        <f>O801*H801</f>
        <v>0</v>
      </c>
      <c r="Q801" s="223">
        <v>0.053100000000000001</v>
      </c>
      <c r="R801" s="223">
        <f>Q801*H801</f>
        <v>0.31859999999999999</v>
      </c>
      <c r="S801" s="223">
        <v>0</v>
      </c>
      <c r="T801" s="224">
        <f>S801*H801</f>
        <v>0</v>
      </c>
      <c r="U801" s="40"/>
      <c r="V801" s="40"/>
      <c r="W801" s="40"/>
      <c r="X801" s="40"/>
      <c r="Y801" s="40"/>
      <c r="Z801" s="40"/>
      <c r="AA801" s="40"/>
      <c r="AB801" s="40"/>
      <c r="AC801" s="40"/>
      <c r="AD801" s="40"/>
      <c r="AE801" s="40"/>
      <c r="AR801" s="225" t="s">
        <v>394</v>
      </c>
      <c r="AT801" s="225" t="s">
        <v>192</v>
      </c>
      <c r="AU801" s="225" t="s">
        <v>85</v>
      </c>
      <c r="AY801" s="19" t="s">
        <v>161</v>
      </c>
      <c r="BE801" s="226">
        <f>IF(N801="základní",J801,0)</f>
        <v>0</v>
      </c>
      <c r="BF801" s="226">
        <f>IF(N801="snížená",J801,0)</f>
        <v>0</v>
      </c>
      <c r="BG801" s="226">
        <f>IF(N801="zákl. přenesená",J801,0)</f>
        <v>0</v>
      </c>
      <c r="BH801" s="226">
        <f>IF(N801="sníž. přenesená",J801,0)</f>
        <v>0</v>
      </c>
      <c r="BI801" s="226">
        <f>IF(N801="nulová",J801,0)</f>
        <v>0</v>
      </c>
      <c r="BJ801" s="19" t="s">
        <v>81</v>
      </c>
      <c r="BK801" s="226">
        <f>ROUND(I801*H801,2)</f>
        <v>0</v>
      </c>
      <c r="BL801" s="19" t="s">
        <v>267</v>
      </c>
      <c r="BM801" s="225" t="s">
        <v>1017</v>
      </c>
    </row>
    <row r="802" s="14" customFormat="1">
      <c r="A802" s="14"/>
      <c r="B802" s="244"/>
      <c r="C802" s="245"/>
      <c r="D802" s="234" t="s">
        <v>173</v>
      </c>
      <c r="E802" s="246" t="s">
        <v>19</v>
      </c>
      <c r="F802" s="247" t="s">
        <v>1013</v>
      </c>
      <c r="G802" s="245"/>
      <c r="H802" s="246" t="s">
        <v>19</v>
      </c>
      <c r="I802" s="248"/>
      <c r="J802" s="245"/>
      <c r="K802" s="245"/>
      <c r="L802" s="249"/>
      <c r="M802" s="250"/>
      <c r="N802" s="251"/>
      <c r="O802" s="251"/>
      <c r="P802" s="251"/>
      <c r="Q802" s="251"/>
      <c r="R802" s="251"/>
      <c r="S802" s="251"/>
      <c r="T802" s="252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3" t="s">
        <v>173</v>
      </c>
      <c r="AU802" s="253" t="s">
        <v>85</v>
      </c>
      <c r="AV802" s="14" t="s">
        <v>81</v>
      </c>
      <c r="AW802" s="14" t="s">
        <v>37</v>
      </c>
      <c r="AX802" s="14" t="s">
        <v>77</v>
      </c>
      <c r="AY802" s="253" t="s">
        <v>161</v>
      </c>
    </row>
    <row r="803" s="13" customFormat="1">
      <c r="A803" s="13"/>
      <c r="B803" s="232"/>
      <c r="C803" s="233"/>
      <c r="D803" s="234" t="s">
        <v>173</v>
      </c>
      <c r="E803" s="235" t="s">
        <v>19</v>
      </c>
      <c r="F803" s="236" t="s">
        <v>199</v>
      </c>
      <c r="G803" s="233"/>
      <c r="H803" s="237">
        <v>6</v>
      </c>
      <c r="I803" s="238"/>
      <c r="J803" s="233"/>
      <c r="K803" s="233"/>
      <c r="L803" s="239"/>
      <c r="M803" s="240"/>
      <c r="N803" s="241"/>
      <c r="O803" s="241"/>
      <c r="P803" s="241"/>
      <c r="Q803" s="241"/>
      <c r="R803" s="241"/>
      <c r="S803" s="241"/>
      <c r="T803" s="242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3" t="s">
        <v>173</v>
      </c>
      <c r="AU803" s="243" t="s">
        <v>85</v>
      </c>
      <c r="AV803" s="13" t="s">
        <v>85</v>
      </c>
      <c r="AW803" s="13" t="s">
        <v>37</v>
      </c>
      <c r="AX803" s="13" t="s">
        <v>81</v>
      </c>
      <c r="AY803" s="243" t="s">
        <v>161</v>
      </c>
    </row>
    <row r="804" s="2" customFormat="1" ht="16.5" customHeight="1">
      <c r="A804" s="40"/>
      <c r="B804" s="41"/>
      <c r="C804" s="214" t="s">
        <v>1018</v>
      </c>
      <c r="D804" s="214" t="s">
        <v>164</v>
      </c>
      <c r="E804" s="215" t="s">
        <v>1019</v>
      </c>
      <c r="F804" s="216" t="s">
        <v>1020</v>
      </c>
      <c r="G804" s="217" t="s">
        <v>225</v>
      </c>
      <c r="H804" s="218">
        <v>4.5</v>
      </c>
      <c r="I804" s="219"/>
      <c r="J804" s="220">
        <f>ROUND(I804*H804,2)</f>
        <v>0</v>
      </c>
      <c r="K804" s="216" t="s">
        <v>168</v>
      </c>
      <c r="L804" s="46"/>
      <c r="M804" s="221" t="s">
        <v>19</v>
      </c>
      <c r="N804" s="222" t="s">
        <v>48</v>
      </c>
      <c r="O804" s="86"/>
      <c r="P804" s="223">
        <f>O804*H804</f>
        <v>0</v>
      </c>
      <c r="Q804" s="223">
        <v>0</v>
      </c>
      <c r="R804" s="223">
        <f>Q804*H804</f>
        <v>0</v>
      </c>
      <c r="S804" s="223">
        <v>0.029999999999999999</v>
      </c>
      <c r="T804" s="224">
        <f>S804*H804</f>
        <v>0.13500000000000001</v>
      </c>
      <c r="U804" s="40"/>
      <c r="V804" s="40"/>
      <c r="W804" s="40"/>
      <c r="X804" s="40"/>
      <c r="Y804" s="40"/>
      <c r="Z804" s="40"/>
      <c r="AA804" s="40"/>
      <c r="AB804" s="40"/>
      <c r="AC804" s="40"/>
      <c r="AD804" s="40"/>
      <c r="AE804" s="40"/>
      <c r="AR804" s="225" t="s">
        <v>267</v>
      </c>
      <c r="AT804" s="225" t="s">
        <v>164</v>
      </c>
      <c r="AU804" s="225" t="s">
        <v>85</v>
      </c>
      <c r="AY804" s="19" t="s">
        <v>161</v>
      </c>
      <c r="BE804" s="226">
        <f>IF(N804="základní",J804,0)</f>
        <v>0</v>
      </c>
      <c r="BF804" s="226">
        <f>IF(N804="snížená",J804,0)</f>
        <v>0</v>
      </c>
      <c r="BG804" s="226">
        <f>IF(N804="zákl. přenesená",J804,0)</f>
        <v>0</v>
      </c>
      <c r="BH804" s="226">
        <f>IF(N804="sníž. přenesená",J804,0)</f>
        <v>0</v>
      </c>
      <c r="BI804" s="226">
        <f>IF(N804="nulová",J804,0)</f>
        <v>0</v>
      </c>
      <c r="BJ804" s="19" t="s">
        <v>81</v>
      </c>
      <c r="BK804" s="226">
        <f>ROUND(I804*H804,2)</f>
        <v>0</v>
      </c>
      <c r="BL804" s="19" t="s">
        <v>267</v>
      </c>
      <c r="BM804" s="225" t="s">
        <v>1021</v>
      </c>
    </row>
    <row r="805" s="2" customFormat="1">
      <c r="A805" s="40"/>
      <c r="B805" s="41"/>
      <c r="C805" s="42"/>
      <c r="D805" s="227" t="s">
        <v>171</v>
      </c>
      <c r="E805" s="42"/>
      <c r="F805" s="228" t="s">
        <v>1022</v>
      </c>
      <c r="G805" s="42"/>
      <c r="H805" s="42"/>
      <c r="I805" s="229"/>
      <c r="J805" s="42"/>
      <c r="K805" s="42"/>
      <c r="L805" s="46"/>
      <c r="M805" s="230"/>
      <c r="N805" s="231"/>
      <c r="O805" s="86"/>
      <c r="P805" s="86"/>
      <c r="Q805" s="86"/>
      <c r="R805" s="86"/>
      <c r="S805" s="86"/>
      <c r="T805" s="87"/>
      <c r="U805" s="40"/>
      <c r="V805" s="40"/>
      <c r="W805" s="40"/>
      <c r="X805" s="40"/>
      <c r="Y805" s="40"/>
      <c r="Z805" s="40"/>
      <c r="AA805" s="40"/>
      <c r="AB805" s="40"/>
      <c r="AC805" s="40"/>
      <c r="AD805" s="40"/>
      <c r="AE805" s="40"/>
      <c r="AT805" s="19" t="s">
        <v>171</v>
      </c>
      <c r="AU805" s="19" t="s">
        <v>85</v>
      </c>
    </row>
    <row r="806" s="2" customFormat="1" ht="24.15" customHeight="1">
      <c r="A806" s="40"/>
      <c r="B806" s="41"/>
      <c r="C806" s="214" t="s">
        <v>1023</v>
      </c>
      <c r="D806" s="214" t="s">
        <v>164</v>
      </c>
      <c r="E806" s="215" t="s">
        <v>1024</v>
      </c>
      <c r="F806" s="216" t="s">
        <v>1025</v>
      </c>
      <c r="G806" s="217" t="s">
        <v>177</v>
      </c>
      <c r="H806" s="218">
        <v>10</v>
      </c>
      <c r="I806" s="219"/>
      <c r="J806" s="220">
        <f>ROUND(I806*H806,2)</f>
        <v>0</v>
      </c>
      <c r="K806" s="216" t="s">
        <v>168</v>
      </c>
      <c r="L806" s="46"/>
      <c r="M806" s="221" t="s">
        <v>19</v>
      </c>
      <c r="N806" s="222" t="s">
        <v>48</v>
      </c>
      <c r="O806" s="86"/>
      <c r="P806" s="223">
        <f>O806*H806</f>
        <v>0</v>
      </c>
      <c r="Q806" s="223">
        <v>9.9000000000000001E-06</v>
      </c>
      <c r="R806" s="223">
        <f>Q806*H806</f>
        <v>9.8999999999999994E-05</v>
      </c>
      <c r="S806" s="223">
        <v>0</v>
      </c>
      <c r="T806" s="224">
        <f>S806*H806</f>
        <v>0</v>
      </c>
      <c r="U806" s="40"/>
      <c r="V806" s="40"/>
      <c r="W806" s="40"/>
      <c r="X806" s="40"/>
      <c r="Y806" s="40"/>
      <c r="Z806" s="40"/>
      <c r="AA806" s="40"/>
      <c r="AB806" s="40"/>
      <c r="AC806" s="40"/>
      <c r="AD806" s="40"/>
      <c r="AE806" s="40"/>
      <c r="AR806" s="225" t="s">
        <v>267</v>
      </c>
      <c r="AT806" s="225" t="s">
        <v>164</v>
      </c>
      <c r="AU806" s="225" t="s">
        <v>85</v>
      </c>
      <c r="AY806" s="19" t="s">
        <v>161</v>
      </c>
      <c r="BE806" s="226">
        <f>IF(N806="základní",J806,0)</f>
        <v>0</v>
      </c>
      <c r="BF806" s="226">
        <f>IF(N806="snížená",J806,0)</f>
        <v>0</v>
      </c>
      <c r="BG806" s="226">
        <f>IF(N806="zákl. přenesená",J806,0)</f>
        <v>0</v>
      </c>
      <c r="BH806" s="226">
        <f>IF(N806="sníž. přenesená",J806,0)</f>
        <v>0</v>
      </c>
      <c r="BI806" s="226">
        <f>IF(N806="nulová",J806,0)</f>
        <v>0</v>
      </c>
      <c r="BJ806" s="19" t="s">
        <v>81</v>
      </c>
      <c r="BK806" s="226">
        <f>ROUND(I806*H806,2)</f>
        <v>0</v>
      </c>
      <c r="BL806" s="19" t="s">
        <v>267</v>
      </c>
      <c r="BM806" s="225" t="s">
        <v>1026</v>
      </c>
    </row>
    <row r="807" s="2" customFormat="1">
      <c r="A807" s="40"/>
      <c r="B807" s="41"/>
      <c r="C807" s="42"/>
      <c r="D807" s="227" t="s">
        <v>171</v>
      </c>
      <c r="E807" s="42"/>
      <c r="F807" s="228" t="s">
        <v>1027</v>
      </c>
      <c r="G807" s="42"/>
      <c r="H807" s="42"/>
      <c r="I807" s="229"/>
      <c r="J807" s="42"/>
      <c r="K807" s="42"/>
      <c r="L807" s="46"/>
      <c r="M807" s="230"/>
      <c r="N807" s="231"/>
      <c r="O807" s="86"/>
      <c r="P807" s="86"/>
      <c r="Q807" s="86"/>
      <c r="R807" s="86"/>
      <c r="S807" s="86"/>
      <c r="T807" s="87"/>
      <c r="U807" s="40"/>
      <c r="V807" s="40"/>
      <c r="W807" s="40"/>
      <c r="X807" s="40"/>
      <c r="Y807" s="40"/>
      <c r="Z807" s="40"/>
      <c r="AA807" s="40"/>
      <c r="AB807" s="40"/>
      <c r="AC807" s="40"/>
      <c r="AD807" s="40"/>
      <c r="AE807" s="40"/>
      <c r="AT807" s="19" t="s">
        <v>171</v>
      </c>
      <c r="AU807" s="19" t="s">
        <v>85</v>
      </c>
    </row>
    <row r="808" s="14" customFormat="1">
      <c r="A808" s="14"/>
      <c r="B808" s="244"/>
      <c r="C808" s="245"/>
      <c r="D808" s="234" t="s">
        <v>173</v>
      </c>
      <c r="E808" s="246" t="s">
        <v>19</v>
      </c>
      <c r="F808" s="247" t="s">
        <v>1028</v>
      </c>
      <c r="G808" s="245"/>
      <c r="H808" s="246" t="s">
        <v>19</v>
      </c>
      <c r="I808" s="248"/>
      <c r="J808" s="245"/>
      <c r="K808" s="245"/>
      <c r="L808" s="249"/>
      <c r="M808" s="250"/>
      <c r="N808" s="251"/>
      <c r="O808" s="251"/>
      <c r="P808" s="251"/>
      <c r="Q808" s="251"/>
      <c r="R808" s="251"/>
      <c r="S808" s="251"/>
      <c r="T808" s="252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3" t="s">
        <v>173</v>
      </c>
      <c r="AU808" s="253" t="s">
        <v>85</v>
      </c>
      <c r="AV808" s="14" t="s">
        <v>81</v>
      </c>
      <c r="AW808" s="14" t="s">
        <v>37</v>
      </c>
      <c r="AX808" s="14" t="s">
        <v>77</v>
      </c>
      <c r="AY808" s="253" t="s">
        <v>161</v>
      </c>
    </row>
    <row r="809" s="13" customFormat="1">
      <c r="A809" s="13"/>
      <c r="B809" s="232"/>
      <c r="C809" s="233"/>
      <c r="D809" s="234" t="s">
        <v>173</v>
      </c>
      <c r="E809" s="235" t="s">
        <v>19</v>
      </c>
      <c r="F809" s="236" t="s">
        <v>236</v>
      </c>
      <c r="G809" s="233"/>
      <c r="H809" s="237">
        <v>10</v>
      </c>
      <c r="I809" s="238"/>
      <c r="J809" s="233"/>
      <c r="K809" s="233"/>
      <c r="L809" s="239"/>
      <c r="M809" s="240"/>
      <c r="N809" s="241"/>
      <c r="O809" s="241"/>
      <c r="P809" s="241"/>
      <c r="Q809" s="241"/>
      <c r="R809" s="241"/>
      <c r="S809" s="241"/>
      <c r="T809" s="242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43" t="s">
        <v>173</v>
      </c>
      <c r="AU809" s="243" t="s">
        <v>85</v>
      </c>
      <c r="AV809" s="13" t="s">
        <v>85</v>
      </c>
      <c r="AW809" s="13" t="s">
        <v>37</v>
      </c>
      <c r="AX809" s="13" t="s">
        <v>81</v>
      </c>
      <c r="AY809" s="243" t="s">
        <v>161</v>
      </c>
    </row>
    <row r="810" s="2" customFormat="1" ht="16.5" customHeight="1">
      <c r="A810" s="40"/>
      <c r="B810" s="41"/>
      <c r="C810" s="214" t="s">
        <v>1029</v>
      </c>
      <c r="D810" s="214" t="s">
        <v>164</v>
      </c>
      <c r="E810" s="215" t="s">
        <v>1030</v>
      </c>
      <c r="F810" s="216" t="s">
        <v>1031</v>
      </c>
      <c r="G810" s="217" t="s">
        <v>1032</v>
      </c>
      <c r="H810" s="218">
        <v>306.54000000000002</v>
      </c>
      <c r="I810" s="219"/>
      <c r="J810" s="220">
        <f>ROUND(I810*H810,2)</f>
        <v>0</v>
      </c>
      <c r="K810" s="216" t="s">
        <v>168</v>
      </c>
      <c r="L810" s="46"/>
      <c r="M810" s="221" t="s">
        <v>19</v>
      </c>
      <c r="N810" s="222" t="s">
        <v>48</v>
      </c>
      <c r="O810" s="86"/>
      <c r="P810" s="223">
        <f>O810*H810</f>
        <v>0</v>
      </c>
      <c r="Q810" s="223">
        <v>5.8275E-05</v>
      </c>
      <c r="R810" s="223">
        <f>Q810*H810</f>
        <v>0.017863618500000001</v>
      </c>
      <c r="S810" s="223">
        <v>0</v>
      </c>
      <c r="T810" s="224">
        <f>S810*H810</f>
        <v>0</v>
      </c>
      <c r="U810" s="40"/>
      <c r="V810" s="40"/>
      <c r="W810" s="40"/>
      <c r="X810" s="40"/>
      <c r="Y810" s="40"/>
      <c r="Z810" s="40"/>
      <c r="AA810" s="40"/>
      <c r="AB810" s="40"/>
      <c r="AC810" s="40"/>
      <c r="AD810" s="40"/>
      <c r="AE810" s="40"/>
      <c r="AR810" s="225" t="s">
        <v>267</v>
      </c>
      <c r="AT810" s="225" t="s">
        <v>164</v>
      </c>
      <c r="AU810" s="225" t="s">
        <v>85</v>
      </c>
      <c r="AY810" s="19" t="s">
        <v>161</v>
      </c>
      <c r="BE810" s="226">
        <f>IF(N810="základní",J810,0)</f>
        <v>0</v>
      </c>
      <c r="BF810" s="226">
        <f>IF(N810="snížená",J810,0)</f>
        <v>0</v>
      </c>
      <c r="BG810" s="226">
        <f>IF(N810="zákl. přenesená",J810,0)</f>
        <v>0</v>
      </c>
      <c r="BH810" s="226">
        <f>IF(N810="sníž. přenesená",J810,0)</f>
        <v>0</v>
      </c>
      <c r="BI810" s="226">
        <f>IF(N810="nulová",J810,0)</f>
        <v>0</v>
      </c>
      <c r="BJ810" s="19" t="s">
        <v>81</v>
      </c>
      <c r="BK810" s="226">
        <f>ROUND(I810*H810,2)</f>
        <v>0</v>
      </c>
      <c r="BL810" s="19" t="s">
        <v>267</v>
      </c>
      <c r="BM810" s="225" t="s">
        <v>1033</v>
      </c>
    </row>
    <row r="811" s="2" customFormat="1">
      <c r="A811" s="40"/>
      <c r="B811" s="41"/>
      <c r="C811" s="42"/>
      <c r="D811" s="227" t="s">
        <v>171</v>
      </c>
      <c r="E811" s="42"/>
      <c r="F811" s="228" t="s">
        <v>1034</v>
      </c>
      <c r="G811" s="42"/>
      <c r="H811" s="42"/>
      <c r="I811" s="229"/>
      <c r="J811" s="42"/>
      <c r="K811" s="42"/>
      <c r="L811" s="46"/>
      <c r="M811" s="230"/>
      <c r="N811" s="231"/>
      <c r="O811" s="86"/>
      <c r="P811" s="86"/>
      <c r="Q811" s="86"/>
      <c r="R811" s="86"/>
      <c r="S811" s="86"/>
      <c r="T811" s="87"/>
      <c r="U811" s="40"/>
      <c r="V811" s="40"/>
      <c r="W811" s="40"/>
      <c r="X811" s="40"/>
      <c r="Y811" s="40"/>
      <c r="Z811" s="40"/>
      <c r="AA811" s="40"/>
      <c r="AB811" s="40"/>
      <c r="AC811" s="40"/>
      <c r="AD811" s="40"/>
      <c r="AE811" s="40"/>
      <c r="AT811" s="19" t="s">
        <v>171</v>
      </c>
      <c r="AU811" s="19" t="s">
        <v>85</v>
      </c>
    </row>
    <row r="812" s="13" customFormat="1">
      <c r="A812" s="13"/>
      <c r="B812" s="232"/>
      <c r="C812" s="233"/>
      <c r="D812" s="234" t="s">
        <v>173</v>
      </c>
      <c r="E812" s="235" t="s">
        <v>19</v>
      </c>
      <c r="F812" s="236" t="s">
        <v>1035</v>
      </c>
      <c r="G812" s="233"/>
      <c r="H812" s="237">
        <v>306.54000000000002</v>
      </c>
      <c r="I812" s="238"/>
      <c r="J812" s="233"/>
      <c r="K812" s="233"/>
      <c r="L812" s="239"/>
      <c r="M812" s="240"/>
      <c r="N812" s="241"/>
      <c r="O812" s="241"/>
      <c r="P812" s="241"/>
      <c r="Q812" s="241"/>
      <c r="R812" s="241"/>
      <c r="S812" s="241"/>
      <c r="T812" s="242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3" t="s">
        <v>173</v>
      </c>
      <c r="AU812" s="243" t="s">
        <v>85</v>
      </c>
      <c r="AV812" s="13" t="s">
        <v>85</v>
      </c>
      <c r="AW812" s="13" t="s">
        <v>37</v>
      </c>
      <c r="AX812" s="13" t="s">
        <v>81</v>
      </c>
      <c r="AY812" s="243" t="s">
        <v>161</v>
      </c>
    </row>
    <row r="813" s="2" customFormat="1" ht="16.5" customHeight="1">
      <c r="A813" s="40"/>
      <c r="B813" s="41"/>
      <c r="C813" s="254" t="s">
        <v>1036</v>
      </c>
      <c r="D813" s="254" t="s">
        <v>192</v>
      </c>
      <c r="E813" s="255" t="s">
        <v>1037</v>
      </c>
      <c r="F813" s="256" t="s">
        <v>1038</v>
      </c>
      <c r="G813" s="257" t="s">
        <v>1032</v>
      </c>
      <c r="H813" s="258">
        <v>306.54000000000002</v>
      </c>
      <c r="I813" s="259"/>
      <c r="J813" s="260">
        <f>ROUND(I813*H813,2)</f>
        <v>0</v>
      </c>
      <c r="K813" s="256" t="s">
        <v>19</v>
      </c>
      <c r="L813" s="261"/>
      <c r="M813" s="262" t="s">
        <v>19</v>
      </c>
      <c r="N813" s="263" t="s">
        <v>48</v>
      </c>
      <c r="O813" s="86"/>
      <c r="P813" s="223">
        <f>O813*H813</f>
        <v>0</v>
      </c>
      <c r="Q813" s="223">
        <v>0</v>
      </c>
      <c r="R813" s="223">
        <f>Q813*H813</f>
        <v>0</v>
      </c>
      <c r="S813" s="223">
        <v>0</v>
      </c>
      <c r="T813" s="224">
        <f>S813*H813</f>
        <v>0</v>
      </c>
      <c r="U813" s="40"/>
      <c r="V813" s="40"/>
      <c r="W813" s="40"/>
      <c r="X813" s="40"/>
      <c r="Y813" s="40"/>
      <c r="Z813" s="40"/>
      <c r="AA813" s="40"/>
      <c r="AB813" s="40"/>
      <c r="AC813" s="40"/>
      <c r="AD813" s="40"/>
      <c r="AE813" s="40"/>
      <c r="AR813" s="225" t="s">
        <v>394</v>
      </c>
      <c r="AT813" s="225" t="s">
        <v>192</v>
      </c>
      <c r="AU813" s="225" t="s">
        <v>85</v>
      </c>
      <c r="AY813" s="19" t="s">
        <v>161</v>
      </c>
      <c r="BE813" s="226">
        <f>IF(N813="základní",J813,0)</f>
        <v>0</v>
      </c>
      <c r="BF813" s="226">
        <f>IF(N813="snížená",J813,0)</f>
        <v>0</v>
      </c>
      <c r="BG813" s="226">
        <f>IF(N813="zákl. přenesená",J813,0)</f>
        <v>0</v>
      </c>
      <c r="BH813" s="226">
        <f>IF(N813="sníž. přenesená",J813,0)</f>
        <v>0</v>
      </c>
      <c r="BI813" s="226">
        <f>IF(N813="nulová",J813,0)</f>
        <v>0</v>
      </c>
      <c r="BJ813" s="19" t="s">
        <v>81</v>
      </c>
      <c r="BK813" s="226">
        <f>ROUND(I813*H813,2)</f>
        <v>0</v>
      </c>
      <c r="BL813" s="19" t="s">
        <v>267</v>
      </c>
      <c r="BM813" s="225" t="s">
        <v>1039</v>
      </c>
    </row>
    <row r="814" s="2" customFormat="1" ht="24.15" customHeight="1">
      <c r="A814" s="40"/>
      <c r="B814" s="41"/>
      <c r="C814" s="214" t="s">
        <v>1040</v>
      </c>
      <c r="D814" s="214" t="s">
        <v>164</v>
      </c>
      <c r="E814" s="215" t="s">
        <v>1041</v>
      </c>
      <c r="F814" s="216" t="s">
        <v>1042</v>
      </c>
      <c r="G814" s="217" t="s">
        <v>529</v>
      </c>
      <c r="H814" s="287"/>
      <c r="I814" s="219"/>
      <c r="J814" s="220">
        <f>ROUND(I814*H814,2)</f>
        <v>0</v>
      </c>
      <c r="K814" s="216" t="s">
        <v>168</v>
      </c>
      <c r="L814" s="46"/>
      <c r="M814" s="221" t="s">
        <v>19</v>
      </c>
      <c r="N814" s="222" t="s">
        <v>48</v>
      </c>
      <c r="O814" s="86"/>
      <c r="P814" s="223">
        <f>O814*H814</f>
        <v>0</v>
      </c>
      <c r="Q814" s="223">
        <v>0</v>
      </c>
      <c r="R814" s="223">
        <f>Q814*H814</f>
        <v>0</v>
      </c>
      <c r="S814" s="223">
        <v>0</v>
      </c>
      <c r="T814" s="224">
        <f>S814*H814</f>
        <v>0</v>
      </c>
      <c r="U814" s="40"/>
      <c r="V814" s="40"/>
      <c r="W814" s="40"/>
      <c r="X814" s="40"/>
      <c r="Y814" s="40"/>
      <c r="Z814" s="40"/>
      <c r="AA814" s="40"/>
      <c r="AB814" s="40"/>
      <c r="AC814" s="40"/>
      <c r="AD814" s="40"/>
      <c r="AE814" s="40"/>
      <c r="AR814" s="225" t="s">
        <v>267</v>
      </c>
      <c r="AT814" s="225" t="s">
        <v>164</v>
      </c>
      <c r="AU814" s="225" t="s">
        <v>85</v>
      </c>
      <c r="AY814" s="19" t="s">
        <v>161</v>
      </c>
      <c r="BE814" s="226">
        <f>IF(N814="základní",J814,0)</f>
        <v>0</v>
      </c>
      <c r="BF814" s="226">
        <f>IF(N814="snížená",J814,0)</f>
        <v>0</v>
      </c>
      <c r="BG814" s="226">
        <f>IF(N814="zákl. přenesená",J814,0)</f>
        <v>0</v>
      </c>
      <c r="BH814" s="226">
        <f>IF(N814="sníž. přenesená",J814,0)</f>
        <v>0</v>
      </c>
      <c r="BI814" s="226">
        <f>IF(N814="nulová",J814,0)</f>
        <v>0</v>
      </c>
      <c r="BJ814" s="19" t="s">
        <v>81</v>
      </c>
      <c r="BK814" s="226">
        <f>ROUND(I814*H814,2)</f>
        <v>0</v>
      </c>
      <c r="BL814" s="19" t="s">
        <v>267</v>
      </c>
      <c r="BM814" s="225" t="s">
        <v>1043</v>
      </c>
    </row>
    <row r="815" s="2" customFormat="1">
      <c r="A815" s="40"/>
      <c r="B815" s="41"/>
      <c r="C815" s="42"/>
      <c r="D815" s="227" t="s">
        <v>171</v>
      </c>
      <c r="E815" s="42"/>
      <c r="F815" s="228" t="s">
        <v>1044</v>
      </c>
      <c r="G815" s="42"/>
      <c r="H815" s="42"/>
      <c r="I815" s="229"/>
      <c r="J815" s="42"/>
      <c r="K815" s="42"/>
      <c r="L815" s="46"/>
      <c r="M815" s="230"/>
      <c r="N815" s="231"/>
      <c r="O815" s="86"/>
      <c r="P815" s="86"/>
      <c r="Q815" s="86"/>
      <c r="R815" s="86"/>
      <c r="S815" s="86"/>
      <c r="T815" s="87"/>
      <c r="U815" s="40"/>
      <c r="V815" s="40"/>
      <c r="W815" s="40"/>
      <c r="X815" s="40"/>
      <c r="Y815" s="40"/>
      <c r="Z815" s="40"/>
      <c r="AA815" s="40"/>
      <c r="AB815" s="40"/>
      <c r="AC815" s="40"/>
      <c r="AD815" s="40"/>
      <c r="AE815" s="40"/>
      <c r="AT815" s="19" t="s">
        <v>171</v>
      </c>
      <c r="AU815" s="19" t="s">
        <v>85</v>
      </c>
    </row>
    <row r="816" s="12" customFormat="1" ht="22.8" customHeight="1">
      <c r="A816" s="12"/>
      <c r="B816" s="198"/>
      <c r="C816" s="199"/>
      <c r="D816" s="200" t="s">
        <v>76</v>
      </c>
      <c r="E816" s="212" t="s">
        <v>1045</v>
      </c>
      <c r="F816" s="212" t="s">
        <v>1046</v>
      </c>
      <c r="G816" s="199"/>
      <c r="H816" s="199"/>
      <c r="I816" s="202"/>
      <c r="J816" s="213">
        <f>BK816</f>
        <v>0</v>
      </c>
      <c r="K816" s="199"/>
      <c r="L816" s="204"/>
      <c r="M816" s="205"/>
      <c r="N816" s="206"/>
      <c r="O816" s="206"/>
      <c r="P816" s="207">
        <f>SUM(P817:P823)</f>
        <v>0</v>
      </c>
      <c r="Q816" s="206"/>
      <c r="R816" s="207">
        <f>SUM(R817:R823)</f>
        <v>0</v>
      </c>
      <c r="S816" s="206"/>
      <c r="T816" s="208">
        <f>SUM(T817:T823)</f>
        <v>0.12943500000000002</v>
      </c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R816" s="209" t="s">
        <v>85</v>
      </c>
      <c r="AT816" s="210" t="s">
        <v>76</v>
      </c>
      <c r="AU816" s="210" t="s">
        <v>81</v>
      </c>
      <c r="AY816" s="209" t="s">
        <v>161</v>
      </c>
      <c r="BK816" s="211">
        <f>SUM(BK817:BK823)</f>
        <v>0</v>
      </c>
    </row>
    <row r="817" s="2" customFormat="1" ht="16.5" customHeight="1">
      <c r="A817" s="40"/>
      <c r="B817" s="41"/>
      <c r="C817" s="214" t="s">
        <v>1047</v>
      </c>
      <c r="D817" s="214" t="s">
        <v>164</v>
      </c>
      <c r="E817" s="215" t="s">
        <v>1048</v>
      </c>
      <c r="F817" s="216" t="s">
        <v>1049</v>
      </c>
      <c r="G817" s="217" t="s">
        <v>167</v>
      </c>
      <c r="H817" s="218">
        <v>43.145000000000003</v>
      </c>
      <c r="I817" s="219"/>
      <c r="J817" s="220">
        <f>ROUND(I817*H817,2)</f>
        <v>0</v>
      </c>
      <c r="K817" s="216" t="s">
        <v>168</v>
      </c>
      <c r="L817" s="46"/>
      <c r="M817" s="221" t="s">
        <v>19</v>
      </c>
      <c r="N817" s="222" t="s">
        <v>48</v>
      </c>
      <c r="O817" s="86"/>
      <c r="P817" s="223">
        <f>O817*H817</f>
        <v>0</v>
      </c>
      <c r="Q817" s="223">
        <v>0</v>
      </c>
      <c r="R817" s="223">
        <f>Q817*H817</f>
        <v>0</v>
      </c>
      <c r="S817" s="223">
        <v>0.0030000000000000001</v>
      </c>
      <c r="T817" s="224">
        <f>S817*H817</f>
        <v>0.12943500000000002</v>
      </c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  <c r="AR817" s="225" t="s">
        <v>169</v>
      </c>
      <c r="AT817" s="225" t="s">
        <v>164</v>
      </c>
      <c r="AU817" s="225" t="s">
        <v>85</v>
      </c>
      <c r="AY817" s="19" t="s">
        <v>161</v>
      </c>
      <c r="BE817" s="226">
        <f>IF(N817="základní",J817,0)</f>
        <v>0</v>
      </c>
      <c r="BF817" s="226">
        <f>IF(N817="snížená",J817,0)</f>
        <v>0</v>
      </c>
      <c r="BG817" s="226">
        <f>IF(N817="zákl. přenesená",J817,0)</f>
        <v>0</v>
      </c>
      <c r="BH817" s="226">
        <f>IF(N817="sníž. přenesená",J817,0)</f>
        <v>0</v>
      </c>
      <c r="BI817" s="226">
        <f>IF(N817="nulová",J817,0)</f>
        <v>0</v>
      </c>
      <c r="BJ817" s="19" t="s">
        <v>81</v>
      </c>
      <c r="BK817" s="226">
        <f>ROUND(I817*H817,2)</f>
        <v>0</v>
      </c>
      <c r="BL817" s="19" t="s">
        <v>169</v>
      </c>
      <c r="BM817" s="225" t="s">
        <v>1050</v>
      </c>
    </row>
    <row r="818" s="2" customFormat="1">
      <c r="A818" s="40"/>
      <c r="B818" s="41"/>
      <c r="C818" s="42"/>
      <c r="D818" s="227" t="s">
        <v>171</v>
      </c>
      <c r="E818" s="42"/>
      <c r="F818" s="228" t="s">
        <v>1051</v>
      </c>
      <c r="G818" s="42"/>
      <c r="H818" s="42"/>
      <c r="I818" s="229"/>
      <c r="J818" s="42"/>
      <c r="K818" s="42"/>
      <c r="L818" s="46"/>
      <c r="M818" s="230"/>
      <c r="N818" s="231"/>
      <c r="O818" s="86"/>
      <c r="P818" s="86"/>
      <c r="Q818" s="86"/>
      <c r="R818" s="86"/>
      <c r="S818" s="86"/>
      <c r="T818" s="87"/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T818" s="19" t="s">
        <v>171</v>
      </c>
      <c r="AU818" s="19" t="s">
        <v>85</v>
      </c>
    </row>
    <row r="819" s="14" customFormat="1">
      <c r="A819" s="14"/>
      <c r="B819" s="244"/>
      <c r="C819" s="245"/>
      <c r="D819" s="234" t="s">
        <v>173</v>
      </c>
      <c r="E819" s="246" t="s">
        <v>19</v>
      </c>
      <c r="F819" s="247" t="s">
        <v>1052</v>
      </c>
      <c r="G819" s="245"/>
      <c r="H819" s="246" t="s">
        <v>19</v>
      </c>
      <c r="I819" s="248"/>
      <c r="J819" s="245"/>
      <c r="K819" s="245"/>
      <c r="L819" s="249"/>
      <c r="M819" s="250"/>
      <c r="N819" s="251"/>
      <c r="O819" s="251"/>
      <c r="P819" s="251"/>
      <c r="Q819" s="251"/>
      <c r="R819" s="251"/>
      <c r="S819" s="251"/>
      <c r="T819" s="252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3" t="s">
        <v>173</v>
      </c>
      <c r="AU819" s="253" t="s">
        <v>85</v>
      </c>
      <c r="AV819" s="14" t="s">
        <v>81</v>
      </c>
      <c r="AW819" s="14" t="s">
        <v>37</v>
      </c>
      <c r="AX819" s="14" t="s">
        <v>77</v>
      </c>
      <c r="AY819" s="253" t="s">
        <v>161</v>
      </c>
    </row>
    <row r="820" s="13" customFormat="1">
      <c r="A820" s="13"/>
      <c r="B820" s="232"/>
      <c r="C820" s="233"/>
      <c r="D820" s="234" t="s">
        <v>173</v>
      </c>
      <c r="E820" s="235" t="s">
        <v>19</v>
      </c>
      <c r="F820" s="236" t="s">
        <v>673</v>
      </c>
      <c r="G820" s="233"/>
      <c r="H820" s="237">
        <v>10.997</v>
      </c>
      <c r="I820" s="238"/>
      <c r="J820" s="233"/>
      <c r="K820" s="233"/>
      <c r="L820" s="239"/>
      <c r="M820" s="240"/>
      <c r="N820" s="241"/>
      <c r="O820" s="241"/>
      <c r="P820" s="241"/>
      <c r="Q820" s="241"/>
      <c r="R820" s="241"/>
      <c r="S820" s="241"/>
      <c r="T820" s="242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3" t="s">
        <v>173</v>
      </c>
      <c r="AU820" s="243" t="s">
        <v>85</v>
      </c>
      <c r="AV820" s="13" t="s">
        <v>85</v>
      </c>
      <c r="AW820" s="13" t="s">
        <v>37</v>
      </c>
      <c r="AX820" s="13" t="s">
        <v>77</v>
      </c>
      <c r="AY820" s="243" t="s">
        <v>161</v>
      </c>
    </row>
    <row r="821" s="13" customFormat="1">
      <c r="A821" s="13"/>
      <c r="B821" s="232"/>
      <c r="C821" s="233"/>
      <c r="D821" s="234" t="s">
        <v>173</v>
      </c>
      <c r="E821" s="235" t="s">
        <v>19</v>
      </c>
      <c r="F821" s="236" t="s">
        <v>1053</v>
      </c>
      <c r="G821" s="233"/>
      <c r="H821" s="237">
        <v>14.750999999999999</v>
      </c>
      <c r="I821" s="238"/>
      <c r="J821" s="233"/>
      <c r="K821" s="233"/>
      <c r="L821" s="239"/>
      <c r="M821" s="240"/>
      <c r="N821" s="241"/>
      <c r="O821" s="241"/>
      <c r="P821" s="241"/>
      <c r="Q821" s="241"/>
      <c r="R821" s="241"/>
      <c r="S821" s="241"/>
      <c r="T821" s="242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3" t="s">
        <v>173</v>
      </c>
      <c r="AU821" s="243" t="s">
        <v>85</v>
      </c>
      <c r="AV821" s="13" t="s">
        <v>85</v>
      </c>
      <c r="AW821" s="13" t="s">
        <v>37</v>
      </c>
      <c r="AX821" s="13" t="s">
        <v>77</v>
      </c>
      <c r="AY821" s="243" t="s">
        <v>161</v>
      </c>
    </row>
    <row r="822" s="13" customFormat="1">
      <c r="A822" s="13"/>
      <c r="B822" s="232"/>
      <c r="C822" s="233"/>
      <c r="D822" s="234" t="s">
        <v>173</v>
      </c>
      <c r="E822" s="235" t="s">
        <v>19</v>
      </c>
      <c r="F822" s="236" t="s">
        <v>1054</v>
      </c>
      <c r="G822" s="233"/>
      <c r="H822" s="237">
        <v>17.396999999999998</v>
      </c>
      <c r="I822" s="238"/>
      <c r="J822" s="233"/>
      <c r="K822" s="233"/>
      <c r="L822" s="239"/>
      <c r="M822" s="240"/>
      <c r="N822" s="241"/>
      <c r="O822" s="241"/>
      <c r="P822" s="241"/>
      <c r="Q822" s="241"/>
      <c r="R822" s="241"/>
      <c r="S822" s="241"/>
      <c r="T822" s="242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43" t="s">
        <v>173</v>
      </c>
      <c r="AU822" s="243" t="s">
        <v>85</v>
      </c>
      <c r="AV822" s="13" t="s">
        <v>85</v>
      </c>
      <c r="AW822" s="13" t="s">
        <v>37</v>
      </c>
      <c r="AX822" s="13" t="s">
        <v>77</v>
      </c>
      <c r="AY822" s="243" t="s">
        <v>161</v>
      </c>
    </row>
    <row r="823" s="15" customFormat="1">
      <c r="A823" s="15"/>
      <c r="B823" s="265"/>
      <c r="C823" s="266"/>
      <c r="D823" s="234" t="s">
        <v>173</v>
      </c>
      <c r="E823" s="267" t="s">
        <v>19</v>
      </c>
      <c r="F823" s="268" t="s">
        <v>210</v>
      </c>
      <c r="G823" s="266"/>
      <c r="H823" s="269">
        <v>43.145000000000003</v>
      </c>
      <c r="I823" s="270"/>
      <c r="J823" s="266"/>
      <c r="K823" s="266"/>
      <c r="L823" s="271"/>
      <c r="M823" s="272"/>
      <c r="N823" s="273"/>
      <c r="O823" s="273"/>
      <c r="P823" s="273"/>
      <c r="Q823" s="273"/>
      <c r="R823" s="273"/>
      <c r="S823" s="273"/>
      <c r="T823" s="274"/>
      <c r="U823" s="15"/>
      <c r="V823" s="15"/>
      <c r="W823" s="15"/>
      <c r="X823" s="15"/>
      <c r="Y823" s="15"/>
      <c r="Z823" s="15"/>
      <c r="AA823" s="15"/>
      <c r="AB823" s="15"/>
      <c r="AC823" s="15"/>
      <c r="AD823" s="15"/>
      <c r="AE823" s="15"/>
      <c r="AT823" s="275" t="s">
        <v>173</v>
      </c>
      <c r="AU823" s="275" t="s">
        <v>85</v>
      </c>
      <c r="AV823" s="15" t="s">
        <v>169</v>
      </c>
      <c r="AW823" s="15" t="s">
        <v>37</v>
      </c>
      <c r="AX823" s="15" t="s">
        <v>81</v>
      </c>
      <c r="AY823" s="275" t="s">
        <v>161</v>
      </c>
    </row>
    <row r="824" s="12" customFormat="1" ht="22.8" customHeight="1">
      <c r="A824" s="12"/>
      <c r="B824" s="198"/>
      <c r="C824" s="199"/>
      <c r="D824" s="200" t="s">
        <v>76</v>
      </c>
      <c r="E824" s="212" t="s">
        <v>1055</v>
      </c>
      <c r="F824" s="212" t="s">
        <v>1056</v>
      </c>
      <c r="G824" s="199"/>
      <c r="H824" s="199"/>
      <c r="I824" s="202"/>
      <c r="J824" s="213">
        <f>BK824</f>
        <v>0</v>
      </c>
      <c r="K824" s="199"/>
      <c r="L824" s="204"/>
      <c r="M824" s="205"/>
      <c r="N824" s="206"/>
      <c r="O824" s="206"/>
      <c r="P824" s="207">
        <f>SUM(P825:P854)</f>
        <v>0</v>
      </c>
      <c r="Q824" s="206"/>
      <c r="R824" s="207">
        <f>SUM(R825:R854)</f>
        <v>0.68924902850000014</v>
      </c>
      <c r="S824" s="206"/>
      <c r="T824" s="208">
        <f>SUM(T825:T854)</f>
        <v>0</v>
      </c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R824" s="209" t="s">
        <v>85</v>
      </c>
      <c r="AT824" s="210" t="s">
        <v>76</v>
      </c>
      <c r="AU824" s="210" t="s">
        <v>81</v>
      </c>
      <c r="AY824" s="209" t="s">
        <v>161</v>
      </c>
      <c r="BK824" s="211">
        <f>SUM(BK825:BK854)</f>
        <v>0</v>
      </c>
    </row>
    <row r="825" s="2" customFormat="1" ht="16.5" customHeight="1">
      <c r="A825" s="40"/>
      <c r="B825" s="41"/>
      <c r="C825" s="214" t="s">
        <v>1057</v>
      </c>
      <c r="D825" s="214" t="s">
        <v>164</v>
      </c>
      <c r="E825" s="215" t="s">
        <v>1058</v>
      </c>
      <c r="F825" s="216" t="s">
        <v>1059</v>
      </c>
      <c r="G825" s="217" t="s">
        <v>167</v>
      </c>
      <c r="H825" s="218">
        <v>14.369999999999999</v>
      </c>
      <c r="I825" s="219"/>
      <c r="J825" s="220">
        <f>ROUND(I825*H825,2)</f>
        <v>0</v>
      </c>
      <c r="K825" s="216" t="s">
        <v>168</v>
      </c>
      <c r="L825" s="46"/>
      <c r="M825" s="221" t="s">
        <v>19</v>
      </c>
      <c r="N825" s="222" t="s">
        <v>48</v>
      </c>
      <c r="O825" s="86"/>
      <c r="P825" s="223">
        <f>O825*H825</f>
        <v>0</v>
      </c>
      <c r="Q825" s="223">
        <v>0.00012305000000000001</v>
      </c>
      <c r="R825" s="223">
        <f>Q825*H825</f>
        <v>0.0017682285000000001</v>
      </c>
      <c r="S825" s="223">
        <v>0</v>
      </c>
      <c r="T825" s="224">
        <f>S825*H825</f>
        <v>0</v>
      </c>
      <c r="U825" s="40"/>
      <c r="V825" s="40"/>
      <c r="W825" s="40"/>
      <c r="X825" s="40"/>
      <c r="Y825" s="40"/>
      <c r="Z825" s="40"/>
      <c r="AA825" s="40"/>
      <c r="AB825" s="40"/>
      <c r="AC825" s="40"/>
      <c r="AD825" s="40"/>
      <c r="AE825" s="40"/>
      <c r="AR825" s="225" t="s">
        <v>267</v>
      </c>
      <c r="AT825" s="225" t="s">
        <v>164</v>
      </c>
      <c r="AU825" s="225" t="s">
        <v>85</v>
      </c>
      <c r="AY825" s="19" t="s">
        <v>161</v>
      </c>
      <c r="BE825" s="226">
        <f>IF(N825="základní",J825,0)</f>
        <v>0</v>
      </c>
      <c r="BF825" s="226">
        <f>IF(N825="snížená",J825,0)</f>
        <v>0</v>
      </c>
      <c r="BG825" s="226">
        <f>IF(N825="zákl. přenesená",J825,0)</f>
        <v>0</v>
      </c>
      <c r="BH825" s="226">
        <f>IF(N825="sníž. přenesená",J825,0)</f>
        <v>0</v>
      </c>
      <c r="BI825" s="226">
        <f>IF(N825="nulová",J825,0)</f>
        <v>0</v>
      </c>
      <c r="BJ825" s="19" t="s">
        <v>81</v>
      </c>
      <c r="BK825" s="226">
        <f>ROUND(I825*H825,2)</f>
        <v>0</v>
      </c>
      <c r="BL825" s="19" t="s">
        <v>267</v>
      </c>
      <c r="BM825" s="225" t="s">
        <v>1060</v>
      </c>
    </row>
    <row r="826" s="2" customFormat="1">
      <c r="A826" s="40"/>
      <c r="B826" s="41"/>
      <c r="C826" s="42"/>
      <c r="D826" s="227" t="s">
        <v>171</v>
      </c>
      <c r="E826" s="42"/>
      <c r="F826" s="228" t="s">
        <v>1061</v>
      </c>
      <c r="G826" s="42"/>
      <c r="H826" s="42"/>
      <c r="I826" s="229"/>
      <c r="J826" s="42"/>
      <c r="K826" s="42"/>
      <c r="L826" s="46"/>
      <c r="M826" s="230"/>
      <c r="N826" s="231"/>
      <c r="O826" s="86"/>
      <c r="P826" s="86"/>
      <c r="Q826" s="86"/>
      <c r="R826" s="86"/>
      <c r="S826" s="86"/>
      <c r="T826" s="87"/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T826" s="19" t="s">
        <v>171</v>
      </c>
      <c r="AU826" s="19" t="s">
        <v>85</v>
      </c>
    </row>
    <row r="827" s="14" customFormat="1">
      <c r="A827" s="14"/>
      <c r="B827" s="244"/>
      <c r="C827" s="245"/>
      <c r="D827" s="234" t="s">
        <v>173</v>
      </c>
      <c r="E827" s="246" t="s">
        <v>19</v>
      </c>
      <c r="F827" s="247" t="s">
        <v>1062</v>
      </c>
      <c r="G827" s="245"/>
      <c r="H827" s="246" t="s">
        <v>19</v>
      </c>
      <c r="I827" s="248"/>
      <c r="J827" s="245"/>
      <c r="K827" s="245"/>
      <c r="L827" s="249"/>
      <c r="M827" s="250"/>
      <c r="N827" s="251"/>
      <c r="O827" s="251"/>
      <c r="P827" s="251"/>
      <c r="Q827" s="251"/>
      <c r="R827" s="251"/>
      <c r="S827" s="251"/>
      <c r="T827" s="252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3" t="s">
        <v>173</v>
      </c>
      <c r="AU827" s="253" t="s">
        <v>85</v>
      </c>
      <c r="AV827" s="14" t="s">
        <v>81</v>
      </c>
      <c r="AW827" s="14" t="s">
        <v>37</v>
      </c>
      <c r="AX827" s="14" t="s">
        <v>77</v>
      </c>
      <c r="AY827" s="253" t="s">
        <v>161</v>
      </c>
    </row>
    <row r="828" s="13" customFormat="1">
      <c r="A828" s="13"/>
      <c r="B828" s="232"/>
      <c r="C828" s="233"/>
      <c r="D828" s="234" t="s">
        <v>173</v>
      </c>
      <c r="E828" s="235" t="s">
        <v>19</v>
      </c>
      <c r="F828" s="236" t="s">
        <v>1063</v>
      </c>
      <c r="G828" s="233"/>
      <c r="H828" s="237">
        <v>9.4800000000000004</v>
      </c>
      <c r="I828" s="238"/>
      <c r="J828" s="233"/>
      <c r="K828" s="233"/>
      <c r="L828" s="239"/>
      <c r="M828" s="240"/>
      <c r="N828" s="241"/>
      <c r="O828" s="241"/>
      <c r="P828" s="241"/>
      <c r="Q828" s="241"/>
      <c r="R828" s="241"/>
      <c r="S828" s="241"/>
      <c r="T828" s="242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3" t="s">
        <v>173</v>
      </c>
      <c r="AU828" s="243" t="s">
        <v>85</v>
      </c>
      <c r="AV828" s="13" t="s">
        <v>85</v>
      </c>
      <c r="AW828" s="13" t="s">
        <v>37</v>
      </c>
      <c r="AX828" s="13" t="s">
        <v>77</v>
      </c>
      <c r="AY828" s="243" t="s">
        <v>161</v>
      </c>
    </row>
    <row r="829" s="13" customFormat="1">
      <c r="A829" s="13"/>
      <c r="B829" s="232"/>
      <c r="C829" s="233"/>
      <c r="D829" s="234" t="s">
        <v>173</v>
      </c>
      <c r="E829" s="235" t="s">
        <v>19</v>
      </c>
      <c r="F829" s="236" t="s">
        <v>1064</v>
      </c>
      <c r="G829" s="233"/>
      <c r="H829" s="237">
        <v>2.4700000000000002</v>
      </c>
      <c r="I829" s="238"/>
      <c r="J829" s="233"/>
      <c r="K829" s="233"/>
      <c r="L829" s="239"/>
      <c r="M829" s="240"/>
      <c r="N829" s="241"/>
      <c r="O829" s="241"/>
      <c r="P829" s="241"/>
      <c r="Q829" s="241"/>
      <c r="R829" s="241"/>
      <c r="S829" s="241"/>
      <c r="T829" s="242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43" t="s">
        <v>173</v>
      </c>
      <c r="AU829" s="243" t="s">
        <v>85</v>
      </c>
      <c r="AV829" s="13" t="s">
        <v>85</v>
      </c>
      <c r="AW829" s="13" t="s">
        <v>37</v>
      </c>
      <c r="AX829" s="13" t="s">
        <v>77</v>
      </c>
      <c r="AY829" s="243" t="s">
        <v>161</v>
      </c>
    </row>
    <row r="830" s="13" customFormat="1">
      <c r="A830" s="13"/>
      <c r="B830" s="232"/>
      <c r="C830" s="233"/>
      <c r="D830" s="234" t="s">
        <v>173</v>
      </c>
      <c r="E830" s="235" t="s">
        <v>19</v>
      </c>
      <c r="F830" s="236" t="s">
        <v>1065</v>
      </c>
      <c r="G830" s="233"/>
      <c r="H830" s="237">
        <v>2.4199999999999999</v>
      </c>
      <c r="I830" s="238"/>
      <c r="J830" s="233"/>
      <c r="K830" s="233"/>
      <c r="L830" s="239"/>
      <c r="M830" s="240"/>
      <c r="N830" s="241"/>
      <c r="O830" s="241"/>
      <c r="P830" s="241"/>
      <c r="Q830" s="241"/>
      <c r="R830" s="241"/>
      <c r="S830" s="241"/>
      <c r="T830" s="242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3" t="s">
        <v>173</v>
      </c>
      <c r="AU830" s="243" t="s">
        <v>85</v>
      </c>
      <c r="AV830" s="13" t="s">
        <v>85</v>
      </c>
      <c r="AW830" s="13" t="s">
        <v>37</v>
      </c>
      <c r="AX830" s="13" t="s">
        <v>77</v>
      </c>
      <c r="AY830" s="243" t="s">
        <v>161</v>
      </c>
    </row>
    <row r="831" s="15" customFormat="1">
      <c r="A831" s="15"/>
      <c r="B831" s="265"/>
      <c r="C831" s="266"/>
      <c r="D831" s="234" t="s">
        <v>173</v>
      </c>
      <c r="E831" s="267" t="s">
        <v>19</v>
      </c>
      <c r="F831" s="268" t="s">
        <v>210</v>
      </c>
      <c r="G831" s="266"/>
      <c r="H831" s="269">
        <v>14.369999999999999</v>
      </c>
      <c r="I831" s="270"/>
      <c r="J831" s="266"/>
      <c r="K831" s="266"/>
      <c r="L831" s="271"/>
      <c r="M831" s="272"/>
      <c r="N831" s="273"/>
      <c r="O831" s="273"/>
      <c r="P831" s="273"/>
      <c r="Q831" s="273"/>
      <c r="R831" s="273"/>
      <c r="S831" s="273"/>
      <c r="T831" s="274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15"/>
      <c r="AT831" s="275" t="s">
        <v>173</v>
      </c>
      <c r="AU831" s="275" t="s">
        <v>85</v>
      </c>
      <c r="AV831" s="15" t="s">
        <v>169</v>
      </c>
      <c r="AW831" s="15" t="s">
        <v>37</v>
      </c>
      <c r="AX831" s="15" t="s">
        <v>81</v>
      </c>
      <c r="AY831" s="275" t="s">
        <v>161</v>
      </c>
    </row>
    <row r="832" s="2" customFormat="1" ht="16.5" customHeight="1">
      <c r="A832" s="40"/>
      <c r="B832" s="41"/>
      <c r="C832" s="214" t="s">
        <v>1066</v>
      </c>
      <c r="D832" s="214" t="s">
        <v>164</v>
      </c>
      <c r="E832" s="215" t="s">
        <v>1067</v>
      </c>
      <c r="F832" s="216" t="s">
        <v>1068</v>
      </c>
      <c r="G832" s="217" t="s">
        <v>167</v>
      </c>
      <c r="H832" s="218">
        <v>2356</v>
      </c>
      <c r="I832" s="219"/>
      <c r="J832" s="220">
        <f>ROUND(I832*H832,2)</f>
        <v>0</v>
      </c>
      <c r="K832" s="216" t="s">
        <v>168</v>
      </c>
      <c r="L832" s="46"/>
      <c r="M832" s="221" t="s">
        <v>19</v>
      </c>
      <c r="N832" s="222" t="s">
        <v>48</v>
      </c>
      <c r="O832" s="86"/>
      <c r="P832" s="223">
        <f>O832*H832</f>
        <v>0</v>
      </c>
      <c r="Q832" s="223">
        <v>0</v>
      </c>
      <c r="R832" s="223">
        <f>Q832*H832</f>
        <v>0</v>
      </c>
      <c r="S832" s="223">
        <v>0</v>
      </c>
      <c r="T832" s="224">
        <f>S832*H832</f>
        <v>0</v>
      </c>
      <c r="U832" s="40"/>
      <c r="V832" s="40"/>
      <c r="W832" s="40"/>
      <c r="X832" s="40"/>
      <c r="Y832" s="40"/>
      <c r="Z832" s="40"/>
      <c r="AA832" s="40"/>
      <c r="AB832" s="40"/>
      <c r="AC832" s="40"/>
      <c r="AD832" s="40"/>
      <c r="AE832" s="40"/>
      <c r="AR832" s="225" t="s">
        <v>267</v>
      </c>
      <c r="AT832" s="225" t="s">
        <v>164</v>
      </c>
      <c r="AU832" s="225" t="s">
        <v>85</v>
      </c>
      <c r="AY832" s="19" t="s">
        <v>161</v>
      </c>
      <c r="BE832" s="226">
        <f>IF(N832="základní",J832,0)</f>
        <v>0</v>
      </c>
      <c r="BF832" s="226">
        <f>IF(N832="snížená",J832,0)</f>
        <v>0</v>
      </c>
      <c r="BG832" s="226">
        <f>IF(N832="zákl. přenesená",J832,0)</f>
        <v>0</v>
      </c>
      <c r="BH832" s="226">
        <f>IF(N832="sníž. přenesená",J832,0)</f>
        <v>0</v>
      </c>
      <c r="BI832" s="226">
        <f>IF(N832="nulová",J832,0)</f>
        <v>0</v>
      </c>
      <c r="BJ832" s="19" t="s">
        <v>81</v>
      </c>
      <c r="BK832" s="226">
        <f>ROUND(I832*H832,2)</f>
        <v>0</v>
      </c>
      <c r="BL832" s="19" t="s">
        <v>267</v>
      </c>
      <c r="BM832" s="225" t="s">
        <v>1069</v>
      </c>
    </row>
    <row r="833" s="2" customFormat="1">
      <c r="A833" s="40"/>
      <c r="B833" s="41"/>
      <c r="C833" s="42"/>
      <c r="D833" s="227" t="s">
        <v>171</v>
      </c>
      <c r="E833" s="42"/>
      <c r="F833" s="228" t="s">
        <v>1070</v>
      </c>
      <c r="G833" s="42"/>
      <c r="H833" s="42"/>
      <c r="I833" s="229"/>
      <c r="J833" s="42"/>
      <c r="K833" s="42"/>
      <c r="L833" s="46"/>
      <c r="M833" s="230"/>
      <c r="N833" s="231"/>
      <c r="O833" s="86"/>
      <c r="P833" s="86"/>
      <c r="Q833" s="86"/>
      <c r="R833" s="86"/>
      <c r="S833" s="86"/>
      <c r="T833" s="87"/>
      <c r="U833" s="40"/>
      <c r="V833" s="40"/>
      <c r="W833" s="40"/>
      <c r="X833" s="40"/>
      <c r="Y833" s="40"/>
      <c r="Z833" s="40"/>
      <c r="AA833" s="40"/>
      <c r="AB833" s="40"/>
      <c r="AC833" s="40"/>
      <c r="AD833" s="40"/>
      <c r="AE833" s="40"/>
      <c r="AT833" s="19" t="s">
        <v>171</v>
      </c>
      <c r="AU833" s="19" t="s">
        <v>85</v>
      </c>
    </row>
    <row r="834" s="14" customFormat="1">
      <c r="A834" s="14"/>
      <c r="B834" s="244"/>
      <c r="C834" s="245"/>
      <c r="D834" s="234" t="s">
        <v>173</v>
      </c>
      <c r="E834" s="246" t="s">
        <v>19</v>
      </c>
      <c r="F834" s="247" t="s">
        <v>1071</v>
      </c>
      <c r="G834" s="245"/>
      <c r="H834" s="246" t="s">
        <v>19</v>
      </c>
      <c r="I834" s="248"/>
      <c r="J834" s="245"/>
      <c r="K834" s="245"/>
      <c r="L834" s="249"/>
      <c r="M834" s="250"/>
      <c r="N834" s="251"/>
      <c r="O834" s="251"/>
      <c r="P834" s="251"/>
      <c r="Q834" s="251"/>
      <c r="R834" s="251"/>
      <c r="S834" s="251"/>
      <c r="T834" s="252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53" t="s">
        <v>173</v>
      </c>
      <c r="AU834" s="253" t="s">
        <v>85</v>
      </c>
      <c r="AV834" s="14" t="s">
        <v>81</v>
      </c>
      <c r="AW834" s="14" t="s">
        <v>37</v>
      </c>
      <c r="AX834" s="14" t="s">
        <v>77</v>
      </c>
      <c r="AY834" s="253" t="s">
        <v>161</v>
      </c>
    </row>
    <row r="835" s="13" customFormat="1">
      <c r="A835" s="13"/>
      <c r="B835" s="232"/>
      <c r="C835" s="233"/>
      <c r="D835" s="234" t="s">
        <v>173</v>
      </c>
      <c r="E835" s="235" t="s">
        <v>19</v>
      </c>
      <c r="F835" s="236" t="s">
        <v>1072</v>
      </c>
      <c r="G835" s="233"/>
      <c r="H835" s="237">
        <v>900</v>
      </c>
      <c r="I835" s="238"/>
      <c r="J835" s="233"/>
      <c r="K835" s="233"/>
      <c r="L835" s="239"/>
      <c r="M835" s="240"/>
      <c r="N835" s="241"/>
      <c r="O835" s="241"/>
      <c r="P835" s="241"/>
      <c r="Q835" s="241"/>
      <c r="R835" s="241"/>
      <c r="S835" s="241"/>
      <c r="T835" s="242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3" t="s">
        <v>173</v>
      </c>
      <c r="AU835" s="243" t="s">
        <v>85</v>
      </c>
      <c r="AV835" s="13" t="s">
        <v>85</v>
      </c>
      <c r="AW835" s="13" t="s">
        <v>37</v>
      </c>
      <c r="AX835" s="13" t="s">
        <v>77</v>
      </c>
      <c r="AY835" s="243" t="s">
        <v>161</v>
      </c>
    </row>
    <row r="836" s="14" customFormat="1">
      <c r="A836" s="14"/>
      <c r="B836" s="244"/>
      <c r="C836" s="245"/>
      <c r="D836" s="234" t="s">
        <v>173</v>
      </c>
      <c r="E836" s="246" t="s">
        <v>19</v>
      </c>
      <c r="F836" s="247" t="s">
        <v>1073</v>
      </c>
      <c r="G836" s="245"/>
      <c r="H836" s="246" t="s">
        <v>19</v>
      </c>
      <c r="I836" s="248"/>
      <c r="J836" s="245"/>
      <c r="K836" s="245"/>
      <c r="L836" s="249"/>
      <c r="M836" s="250"/>
      <c r="N836" s="251"/>
      <c r="O836" s="251"/>
      <c r="P836" s="251"/>
      <c r="Q836" s="251"/>
      <c r="R836" s="251"/>
      <c r="S836" s="251"/>
      <c r="T836" s="252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3" t="s">
        <v>173</v>
      </c>
      <c r="AU836" s="253" t="s">
        <v>85</v>
      </c>
      <c r="AV836" s="14" t="s">
        <v>81</v>
      </c>
      <c r="AW836" s="14" t="s">
        <v>37</v>
      </c>
      <c r="AX836" s="14" t="s">
        <v>77</v>
      </c>
      <c r="AY836" s="253" t="s">
        <v>161</v>
      </c>
    </row>
    <row r="837" s="13" customFormat="1">
      <c r="A837" s="13"/>
      <c r="B837" s="232"/>
      <c r="C837" s="233"/>
      <c r="D837" s="234" t="s">
        <v>173</v>
      </c>
      <c r="E837" s="235" t="s">
        <v>19</v>
      </c>
      <c r="F837" s="236" t="s">
        <v>1074</v>
      </c>
      <c r="G837" s="233"/>
      <c r="H837" s="237">
        <v>1456</v>
      </c>
      <c r="I837" s="238"/>
      <c r="J837" s="233"/>
      <c r="K837" s="233"/>
      <c r="L837" s="239"/>
      <c r="M837" s="240"/>
      <c r="N837" s="241"/>
      <c r="O837" s="241"/>
      <c r="P837" s="241"/>
      <c r="Q837" s="241"/>
      <c r="R837" s="241"/>
      <c r="S837" s="241"/>
      <c r="T837" s="242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43" t="s">
        <v>173</v>
      </c>
      <c r="AU837" s="243" t="s">
        <v>85</v>
      </c>
      <c r="AV837" s="13" t="s">
        <v>85</v>
      </c>
      <c r="AW837" s="13" t="s">
        <v>37</v>
      </c>
      <c r="AX837" s="13" t="s">
        <v>77</v>
      </c>
      <c r="AY837" s="243" t="s">
        <v>161</v>
      </c>
    </row>
    <row r="838" s="15" customFormat="1">
      <c r="A838" s="15"/>
      <c r="B838" s="265"/>
      <c r="C838" s="266"/>
      <c r="D838" s="234" t="s">
        <v>173</v>
      </c>
      <c r="E838" s="267" t="s">
        <v>19</v>
      </c>
      <c r="F838" s="268" t="s">
        <v>210</v>
      </c>
      <c r="G838" s="266"/>
      <c r="H838" s="269">
        <v>2356</v>
      </c>
      <c r="I838" s="270"/>
      <c r="J838" s="266"/>
      <c r="K838" s="266"/>
      <c r="L838" s="271"/>
      <c r="M838" s="272"/>
      <c r="N838" s="273"/>
      <c r="O838" s="273"/>
      <c r="P838" s="273"/>
      <c r="Q838" s="273"/>
      <c r="R838" s="273"/>
      <c r="S838" s="273"/>
      <c r="T838" s="274"/>
      <c r="U838" s="15"/>
      <c r="V838" s="15"/>
      <c r="W838" s="15"/>
      <c r="X838" s="15"/>
      <c r="Y838" s="15"/>
      <c r="Z838" s="15"/>
      <c r="AA838" s="15"/>
      <c r="AB838" s="15"/>
      <c r="AC838" s="15"/>
      <c r="AD838" s="15"/>
      <c r="AE838" s="15"/>
      <c r="AT838" s="275" t="s">
        <v>173</v>
      </c>
      <c r="AU838" s="275" t="s">
        <v>85</v>
      </c>
      <c r="AV838" s="15" t="s">
        <v>169</v>
      </c>
      <c r="AW838" s="15" t="s">
        <v>37</v>
      </c>
      <c r="AX838" s="15" t="s">
        <v>81</v>
      </c>
      <c r="AY838" s="275" t="s">
        <v>161</v>
      </c>
    </row>
    <row r="839" s="2" customFormat="1" ht="16.5" customHeight="1">
      <c r="A839" s="40"/>
      <c r="B839" s="41"/>
      <c r="C839" s="214" t="s">
        <v>1075</v>
      </c>
      <c r="D839" s="214" t="s">
        <v>164</v>
      </c>
      <c r="E839" s="215" t="s">
        <v>1058</v>
      </c>
      <c r="F839" s="216" t="s">
        <v>1059</v>
      </c>
      <c r="G839" s="217" t="s">
        <v>167</v>
      </c>
      <c r="H839" s="218">
        <v>2356</v>
      </c>
      <c r="I839" s="219"/>
      <c r="J839" s="220">
        <f>ROUND(I839*H839,2)</f>
        <v>0</v>
      </c>
      <c r="K839" s="216" t="s">
        <v>168</v>
      </c>
      <c r="L839" s="46"/>
      <c r="M839" s="221" t="s">
        <v>19</v>
      </c>
      <c r="N839" s="222" t="s">
        <v>48</v>
      </c>
      <c r="O839" s="86"/>
      <c r="P839" s="223">
        <f>O839*H839</f>
        <v>0</v>
      </c>
      <c r="Q839" s="223">
        <v>0.00012305000000000001</v>
      </c>
      <c r="R839" s="223">
        <f>Q839*H839</f>
        <v>0.28990580000000005</v>
      </c>
      <c r="S839" s="223">
        <v>0</v>
      </c>
      <c r="T839" s="224">
        <f>S839*H839</f>
        <v>0</v>
      </c>
      <c r="U839" s="40"/>
      <c r="V839" s="40"/>
      <c r="W839" s="40"/>
      <c r="X839" s="40"/>
      <c r="Y839" s="40"/>
      <c r="Z839" s="40"/>
      <c r="AA839" s="40"/>
      <c r="AB839" s="40"/>
      <c r="AC839" s="40"/>
      <c r="AD839" s="40"/>
      <c r="AE839" s="40"/>
      <c r="AR839" s="225" t="s">
        <v>267</v>
      </c>
      <c r="AT839" s="225" t="s">
        <v>164</v>
      </c>
      <c r="AU839" s="225" t="s">
        <v>85</v>
      </c>
      <c r="AY839" s="19" t="s">
        <v>161</v>
      </c>
      <c r="BE839" s="226">
        <f>IF(N839="základní",J839,0)</f>
        <v>0</v>
      </c>
      <c r="BF839" s="226">
        <f>IF(N839="snížená",J839,0)</f>
        <v>0</v>
      </c>
      <c r="BG839" s="226">
        <f>IF(N839="zákl. přenesená",J839,0)</f>
        <v>0</v>
      </c>
      <c r="BH839" s="226">
        <f>IF(N839="sníž. přenesená",J839,0)</f>
        <v>0</v>
      </c>
      <c r="BI839" s="226">
        <f>IF(N839="nulová",J839,0)</f>
        <v>0</v>
      </c>
      <c r="BJ839" s="19" t="s">
        <v>81</v>
      </c>
      <c r="BK839" s="226">
        <f>ROUND(I839*H839,2)</f>
        <v>0</v>
      </c>
      <c r="BL839" s="19" t="s">
        <v>267</v>
      </c>
      <c r="BM839" s="225" t="s">
        <v>1076</v>
      </c>
    </row>
    <row r="840" s="2" customFormat="1">
      <c r="A840" s="40"/>
      <c r="B840" s="41"/>
      <c r="C840" s="42"/>
      <c r="D840" s="227" t="s">
        <v>171</v>
      </c>
      <c r="E840" s="42"/>
      <c r="F840" s="228" t="s">
        <v>1061</v>
      </c>
      <c r="G840" s="42"/>
      <c r="H840" s="42"/>
      <c r="I840" s="229"/>
      <c r="J840" s="42"/>
      <c r="K840" s="42"/>
      <c r="L840" s="46"/>
      <c r="M840" s="230"/>
      <c r="N840" s="231"/>
      <c r="O840" s="86"/>
      <c r="P840" s="86"/>
      <c r="Q840" s="86"/>
      <c r="R840" s="86"/>
      <c r="S840" s="86"/>
      <c r="T840" s="87"/>
      <c r="U840" s="40"/>
      <c r="V840" s="40"/>
      <c r="W840" s="40"/>
      <c r="X840" s="40"/>
      <c r="Y840" s="40"/>
      <c r="Z840" s="40"/>
      <c r="AA840" s="40"/>
      <c r="AB840" s="40"/>
      <c r="AC840" s="40"/>
      <c r="AD840" s="40"/>
      <c r="AE840" s="40"/>
      <c r="AT840" s="19" t="s">
        <v>171</v>
      </c>
      <c r="AU840" s="19" t="s">
        <v>85</v>
      </c>
    </row>
    <row r="841" s="14" customFormat="1">
      <c r="A841" s="14"/>
      <c r="B841" s="244"/>
      <c r="C841" s="245"/>
      <c r="D841" s="234" t="s">
        <v>173</v>
      </c>
      <c r="E841" s="246" t="s">
        <v>19</v>
      </c>
      <c r="F841" s="247" t="s">
        <v>1077</v>
      </c>
      <c r="G841" s="245"/>
      <c r="H841" s="246" t="s">
        <v>19</v>
      </c>
      <c r="I841" s="248"/>
      <c r="J841" s="245"/>
      <c r="K841" s="245"/>
      <c r="L841" s="249"/>
      <c r="M841" s="250"/>
      <c r="N841" s="251"/>
      <c r="O841" s="251"/>
      <c r="P841" s="251"/>
      <c r="Q841" s="251"/>
      <c r="R841" s="251"/>
      <c r="S841" s="251"/>
      <c r="T841" s="252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53" t="s">
        <v>173</v>
      </c>
      <c r="AU841" s="253" t="s">
        <v>85</v>
      </c>
      <c r="AV841" s="14" t="s">
        <v>81</v>
      </c>
      <c r="AW841" s="14" t="s">
        <v>37</v>
      </c>
      <c r="AX841" s="14" t="s">
        <v>77</v>
      </c>
      <c r="AY841" s="253" t="s">
        <v>161</v>
      </c>
    </row>
    <row r="842" s="13" customFormat="1">
      <c r="A842" s="13"/>
      <c r="B842" s="232"/>
      <c r="C842" s="233"/>
      <c r="D842" s="234" t="s">
        <v>173</v>
      </c>
      <c r="E842" s="235" t="s">
        <v>19</v>
      </c>
      <c r="F842" s="236" t="s">
        <v>1072</v>
      </c>
      <c r="G842" s="233"/>
      <c r="H842" s="237">
        <v>900</v>
      </c>
      <c r="I842" s="238"/>
      <c r="J842" s="233"/>
      <c r="K842" s="233"/>
      <c r="L842" s="239"/>
      <c r="M842" s="240"/>
      <c r="N842" s="241"/>
      <c r="O842" s="241"/>
      <c r="P842" s="241"/>
      <c r="Q842" s="241"/>
      <c r="R842" s="241"/>
      <c r="S842" s="241"/>
      <c r="T842" s="242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43" t="s">
        <v>173</v>
      </c>
      <c r="AU842" s="243" t="s">
        <v>85</v>
      </c>
      <c r="AV842" s="13" t="s">
        <v>85</v>
      </c>
      <c r="AW842" s="13" t="s">
        <v>37</v>
      </c>
      <c r="AX842" s="13" t="s">
        <v>77</v>
      </c>
      <c r="AY842" s="243" t="s">
        <v>161</v>
      </c>
    </row>
    <row r="843" s="14" customFormat="1">
      <c r="A843" s="14"/>
      <c r="B843" s="244"/>
      <c r="C843" s="245"/>
      <c r="D843" s="234" t="s">
        <v>173</v>
      </c>
      <c r="E843" s="246" t="s">
        <v>19</v>
      </c>
      <c r="F843" s="247" t="s">
        <v>1078</v>
      </c>
      <c r="G843" s="245"/>
      <c r="H843" s="246" t="s">
        <v>19</v>
      </c>
      <c r="I843" s="248"/>
      <c r="J843" s="245"/>
      <c r="K843" s="245"/>
      <c r="L843" s="249"/>
      <c r="M843" s="250"/>
      <c r="N843" s="251"/>
      <c r="O843" s="251"/>
      <c r="P843" s="251"/>
      <c r="Q843" s="251"/>
      <c r="R843" s="251"/>
      <c r="S843" s="251"/>
      <c r="T843" s="252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3" t="s">
        <v>173</v>
      </c>
      <c r="AU843" s="253" t="s">
        <v>85</v>
      </c>
      <c r="AV843" s="14" t="s">
        <v>81</v>
      </c>
      <c r="AW843" s="14" t="s">
        <v>37</v>
      </c>
      <c r="AX843" s="14" t="s">
        <v>77</v>
      </c>
      <c r="AY843" s="253" t="s">
        <v>161</v>
      </c>
    </row>
    <row r="844" s="13" customFormat="1">
      <c r="A844" s="13"/>
      <c r="B844" s="232"/>
      <c r="C844" s="233"/>
      <c r="D844" s="234" t="s">
        <v>173</v>
      </c>
      <c r="E844" s="235" t="s">
        <v>19</v>
      </c>
      <c r="F844" s="236" t="s">
        <v>1074</v>
      </c>
      <c r="G844" s="233"/>
      <c r="H844" s="237">
        <v>1456</v>
      </c>
      <c r="I844" s="238"/>
      <c r="J844" s="233"/>
      <c r="K844" s="233"/>
      <c r="L844" s="239"/>
      <c r="M844" s="240"/>
      <c r="N844" s="241"/>
      <c r="O844" s="241"/>
      <c r="P844" s="241"/>
      <c r="Q844" s="241"/>
      <c r="R844" s="241"/>
      <c r="S844" s="241"/>
      <c r="T844" s="242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3" t="s">
        <v>173</v>
      </c>
      <c r="AU844" s="243" t="s">
        <v>85</v>
      </c>
      <c r="AV844" s="13" t="s">
        <v>85</v>
      </c>
      <c r="AW844" s="13" t="s">
        <v>37</v>
      </c>
      <c r="AX844" s="13" t="s">
        <v>77</v>
      </c>
      <c r="AY844" s="243" t="s">
        <v>161</v>
      </c>
    </row>
    <row r="845" s="15" customFormat="1">
      <c r="A845" s="15"/>
      <c r="B845" s="265"/>
      <c r="C845" s="266"/>
      <c r="D845" s="234" t="s">
        <v>173</v>
      </c>
      <c r="E845" s="267" t="s">
        <v>19</v>
      </c>
      <c r="F845" s="268" t="s">
        <v>210</v>
      </c>
      <c r="G845" s="266"/>
      <c r="H845" s="269">
        <v>2356</v>
      </c>
      <c r="I845" s="270"/>
      <c r="J845" s="266"/>
      <c r="K845" s="266"/>
      <c r="L845" s="271"/>
      <c r="M845" s="272"/>
      <c r="N845" s="273"/>
      <c r="O845" s="273"/>
      <c r="P845" s="273"/>
      <c r="Q845" s="273"/>
      <c r="R845" s="273"/>
      <c r="S845" s="273"/>
      <c r="T845" s="274"/>
      <c r="U845" s="15"/>
      <c r="V845" s="15"/>
      <c r="W845" s="15"/>
      <c r="X845" s="15"/>
      <c r="Y845" s="15"/>
      <c r="Z845" s="15"/>
      <c r="AA845" s="15"/>
      <c r="AB845" s="15"/>
      <c r="AC845" s="15"/>
      <c r="AD845" s="15"/>
      <c r="AE845" s="15"/>
      <c r="AT845" s="275" t="s">
        <v>173</v>
      </c>
      <c r="AU845" s="275" t="s">
        <v>85</v>
      </c>
      <c r="AV845" s="15" t="s">
        <v>169</v>
      </c>
      <c r="AW845" s="15" t="s">
        <v>37</v>
      </c>
      <c r="AX845" s="15" t="s">
        <v>81</v>
      </c>
      <c r="AY845" s="275" t="s">
        <v>161</v>
      </c>
    </row>
    <row r="846" s="2" customFormat="1" ht="16.5" customHeight="1">
      <c r="A846" s="40"/>
      <c r="B846" s="41"/>
      <c r="C846" s="214" t="s">
        <v>1079</v>
      </c>
      <c r="D846" s="214" t="s">
        <v>164</v>
      </c>
      <c r="E846" s="215" t="s">
        <v>1080</v>
      </c>
      <c r="F846" s="216" t="s">
        <v>1081</v>
      </c>
      <c r="G846" s="217" t="s">
        <v>167</v>
      </c>
      <c r="H846" s="218">
        <v>2356</v>
      </c>
      <c r="I846" s="219"/>
      <c r="J846" s="220">
        <f>ROUND(I846*H846,2)</f>
        <v>0</v>
      </c>
      <c r="K846" s="216" t="s">
        <v>168</v>
      </c>
      <c r="L846" s="46"/>
      <c r="M846" s="221" t="s">
        <v>19</v>
      </c>
      <c r="N846" s="222" t="s">
        <v>48</v>
      </c>
      <c r="O846" s="86"/>
      <c r="P846" s="223">
        <f>O846*H846</f>
        <v>0</v>
      </c>
      <c r="Q846" s="223">
        <v>0.00016875000000000001</v>
      </c>
      <c r="R846" s="223">
        <f>Q846*H846</f>
        <v>0.39757500000000001</v>
      </c>
      <c r="S846" s="223">
        <v>0</v>
      </c>
      <c r="T846" s="224">
        <f>S846*H846</f>
        <v>0</v>
      </c>
      <c r="U846" s="40"/>
      <c r="V846" s="40"/>
      <c r="W846" s="40"/>
      <c r="X846" s="40"/>
      <c r="Y846" s="40"/>
      <c r="Z846" s="40"/>
      <c r="AA846" s="40"/>
      <c r="AB846" s="40"/>
      <c r="AC846" s="40"/>
      <c r="AD846" s="40"/>
      <c r="AE846" s="40"/>
      <c r="AR846" s="225" t="s">
        <v>460</v>
      </c>
      <c r="AT846" s="225" t="s">
        <v>164</v>
      </c>
      <c r="AU846" s="225" t="s">
        <v>85</v>
      </c>
      <c r="AY846" s="19" t="s">
        <v>161</v>
      </c>
      <c r="BE846" s="226">
        <f>IF(N846="základní",J846,0)</f>
        <v>0</v>
      </c>
      <c r="BF846" s="226">
        <f>IF(N846="snížená",J846,0)</f>
        <v>0</v>
      </c>
      <c r="BG846" s="226">
        <f>IF(N846="zákl. přenesená",J846,0)</f>
        <v>0</v>
      </c>
      <c r="BH846" s="226">
        <f>IF(N846="sníž. přenesená",J846,0)</f>
        <v>0</v>
      </c>
      <c r="BI846" s="226">
        <f>IF(N846="nulová",J846,0)</f>
        <v>0</v>
      </c>
      <c r="BJ846" s="19" t="s">
        <v>81</v>
      </c>
      <c r="BK846" s="226">
        <f>ROUND(I846*H846,2)</f>
        <v>0</v>
      </c>
      <c r="BL846" s="19" t="s">
        <v>460</v>
      </c>
      <c r="BM846" s="225" t="s">
        <v>1082</v>
      </c>
    </row>
    <row r="847" s="2" customFormat="1">
      <c r="A847" s="40"/>
      <c r="B847" s="41"/>
      <c r="C847" s="42"/>
      <c r="D847" s="227" t="s">
        <v>171</v>
      </c>
      <c r="E847" s="42"/>
      <c r="F847" s="228" t="s">
        <v>1083</v>
      </c>
      <c r="G847" s="42"/>
      <c r="H847" s="42"/>
      <c r="I847" s="229"/>
      <c r="J847" s="42"/>
      <c r="K847" s="42"/>
      <c r="L847" s="46"/>
      <c r="M847" s="230"/>
      <c r="N847" s="231"/>
      <c r="O847" s="86"/>
      <c r="P847" s="86"/>
      <c r="Q847" s="86"/>
      <c r="R847" s="86"/>
      <c r="S847" s="86"/>
      <c r="T847" s="87"/>
      <c r="U847" s="40"/>
      <c r="V847" s="40"/>
      <c r="W847" s="40"/>
      <c r="X847" s="40"/>
      <c r="Y847" s="40"/>
      <c r="Z847" s="40"/>
      <c r="AA847" s="40"/>
      <c r="AB847" s="40"/>
      <c r="AC847" s="40"/>
      <c r="AD847" s="40"/>
      <c r="AE847" s="40"/>
      <c r="AT847" s="19" t="s">
        <v>171</v>
      </c>
      <c r="AU847" s="19" t="s">
        <v>85</v>
      </c>
    </row>
    <row r="848" s="14" customFormat="1">
      <c r="A848" s="14"/>
      <c r="B848" s="244"/>
      <c r="C848" s="245"/>
      <c r="D848" s="234" t="s">
        <v>173</v>
      </c>
      <c r="E848" s="246" t="s">
        <v>19</v>
      </c>
      <c r="F848" s="247" t="s">
        <v>1084</v>
      </c>
      <c r="G848" s="245"/>
      <c r="H848" s="246" t="s">
        <v>19</v>
      </c>
      <c r="I848" s="248"/>
      <c r="J848" s="245"/>
      <c r="K848" s="245"/>
      <c r="L848" s="249"/>
      <c r="M848" s="250"/>
      <c r="N848" s="251"/>
      <c r="O848" s="251"/>
      <c r="P848" s="251"/>
      <c r="Q848" s="251"/>
      <c r="R848" s="251"/>
      <c r="S848" s="251"/>
      <c r="T848" s="252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3" t="s">
        <v>173</v>
      </c>
      <c r="AU848" s="253" t="s">
        <v>85</v>
      </c>
      <c r="AV848" s="14" t="s">
        <v>81</v>
      </c>
      <c r="AW848" s="14" t="s">
        <v>37</v>
      </c>
      <c r="AX848" s="14" t="s">
        <v>77</v>
      </c>
      <c r="AY848" s="253" t="s">
        <v>161</v>
      </c>
    </row>
    <row r="849" s="13" customFormat="1">
      <c r="A849" s="13"/>
      <c r="B849" s="232"/>
      <c r="C849" s="233"/>
      <c r="D849" s="234" t="s">
        <v>173</v>
      </c>
      <c r="E849" s="235" t="s">
        <v>19</v>
      </c>
      <c r="F849" s="236" t="s">
        <v>1072</v>
      </c>
      <c r="G849" s="233"/>
      <c r="H849" s="237">
        <v>900</v>
      </c>
      <c r="I849" s="238"/>
      <c r="J849" s="233"/>
      <c r="K849" s="233"/>
      <c r="L849" s="239"/>
      <c r="M849" s="240"/>
      <c r="N849" s="241"/>
      <c r="O849" s="241"/>
      <c r="P849" s="241"/>
      <c r="Q849" s="241"/>
      <c r="R849" s="241"/>
      <c r="S849" s="241"/>
      <c r="T849" s="242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43" t="s">
        <v>173</v>
      </c>
      <c r="AU849" s="243" t="s">
        <v>85</v>
      </c>
      <c r="AV849" s="13" t="s">
        <v>85</v>
      </c>
      <c r="AW849" s="13" t="s">
        <v>37</v>
      </c>
      <c r="AX849" s="13" t="s">
        <v>77</v>
      </c>
      <c r="AY849" s="243" t="s">
        <v>161</v>
      </c>
    </row>
    <row r="850" s="14" customFormat="1">
      <c r="A850" s="14"/>
      <c r="B850" s="244"/>
      <c r="C850" s="245"/>
      <c r="D850" s="234" t="s">
        <v>173</v>
      </c>
      <c r="E850" s="246" t="s">
        <v>19</v>
      </c>
      <c r="F850" s="247" t="s">
        <v>1085</v>
      </c>
      <c r="G850" s="245"/>
      <c r="H850" s="246" t="s">
        <v>19</v>
      </c>
      <c r="I850" s="248"/>
      <c r="J850" s="245"/>
      <c r="K850" s="245"/>
      <c r="L850" s="249"/>
      <c r="M850" s="250"/>
      <c r="N850" s="251"/>
      <c r="O850" s="251"/>
      <c r="P850" s="251"/>
      <c r="Q850" s="251"/>
      <c r="R850" s="251"/>
      <c r="S850" s="251"/>
      <c r="T850" s="252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53" t="s">
        <v>173</v>
      </c>
      <c r="AU850" s="253" t="s">
        <v>85</v>
      </c>
      <c r="AV850" s="14" t="s">
        <v>81</v>
      </c>
      <c r="AW850" s="14" t="s">
        <v>37</v>
      </c>
      <c r="AX850" s="14" t="s">
        <v>77</v>
      </c>
      <c r="AY850" s="253" t="s">
        <v>161</v>
      </c>
    </row>
    <row r="851" s="13" customFormat="1">
      <c r="A851" s="13"/>
      <c r="B851" s="232"/>
      <c r="C851" s="233"/>
      <c r="D851" s="234" t="s">
        <v>173</v>
      </c>
      <c r="E851" s="235" t="s">
        <v>19</v>
      </c>
      <c r="F851" s="236" t="s">
        <v>1074</v>
      </c>
      <c r="G851" s="233"/>
      <c r="H851" s="237">
        <v>1456</v>
      </c>
      <c r="I851" s="238"/>
      <c r="J851" s="233"/>
      <c r="K851" s="233"/>
      <c r="L851" s="239"/>
      <c r="M851" s="240"/>
      <c r="N851" s="241"/>
      <c r="O851" s="241"/>
      <c r="P851" s="241"/>
      <c r="Q851" s="241"/>
      <c r="R851" s="241"/>
      <c r="S851" s="241"/>
      <c r="T851" s="242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43" t="s">
        <v>173</v>
      </c>
      <c r="AU851" s="243" t="s">
        <v>85</v>
      </c>
      <c r="AV851" s="13" t="s">
        <v>85</v>
      </c>
      <c r="AW851" s="13" t="s">
        <v>37</v>
      </c>
      <c r="AX851" s="13" t="s">
        <v>77</v>
      </c>
      <c r="AY851" s="243" t="s">
        <v>161</v>
      </c>
    </row>
    <row r="852" s="15" customFormat="1">
      <c r="A852" s="15"/>
      <c r="B852" s="265"/>
      <c r="C852" s="266"/>
      <c r="D852" s="234" t="s">
        <v>173</v>
      </c>
      <c r="E852" s="267" t="s">
        <v>19</v>
      </c>
      <c r="F852" s="268" t="s">
        <v>210</v>
      </c>
      <c r="G852" s="266"/>
      <c r="H852" s="269">
        <v>2356</v>
      </c>
      <c r="I852" s="270"/>
      <c r="J852" s="266"/>
      <c r="K852" s="266"/>
      <c r="L852" s="271"/>
      <c r="M852" s="272"/>
      <c r="N852" s="273"/>
      <c r="O852" s="273"/>
      <c r="P852" s="273"/>
      <c r="Q852" s="273"/>
      <c r="R852" s="273"/>
      <c r="S852" s="273"/>
      <c r="T852" s="274"/>
      <c r="U852" s="15"/>
      <c r="V852" s="15"/>
      <c r="W852" s="15"/>
      <c r="X852" s="15"/>
      <c r="Y852" s="15"/>
      <c r="Z852" s="15"/>
      <c r="AA852" s="15"/>
      <c r="AB852" s="15"/>
      <c r="AC852" s="15"/>
      <c r="AD852" s="15"/>
      <c r="AE852" s="15"/>
      <c r="AT852" s="275" t="s">
        <v>173</v>
      </c>
      <c r="AU852" s="275" t="s">
        <v>85</v>
      </c>
      <c r="AV852" s="15" t="s">
        <v>169</v>
      </c>
      <c r="AW852" s="15" t="s">
        <v>37</v>
      </c>
      <c r="AX852" s="15" t="s">
        <v>81</v>
      </c>
      <c r="AY852" s="275" t="s">
        <v>161</v>
      </c>
    </row>
    <row r="853" s="2" customFormat="1" ht="16.5" customHeight="1">
      <c r="A853" s="40"/>
      <c r="B853" s="41"/>
      <c r="C853" s="214" t="s">
        <v>1086</v>
      </c>
      <c r="D853" s="214" t="s">
        <v>164</v>
      </c>
      <c r="E853" s="215" t="s">
        <v>1087</v>
      </c>
      <c r="F853" s="216" t="s">
        <v>1088</v>
      </c>
      <c r="G853" s="217" t="s">
        <v>177</v>
      </c>
      <c r="H853" s="218">
        <v>1</v>
      </c>
      <c r="I853" s="219"/>
      <c r="J853" s="220">
        <f>ROUND(I853*H853,2)</f>
        <v>0</v>
      </c>
      <c r="K853" s="216" t="s">
        <v>19</v>
      </c>
      <c r="L853" s="46"/>
      <c r="M853" s="221" t="s">
        <v>19</v>
      </c>
      <c r="N853" s="222" t="s">
        <v>48</v>
      </c>
      <c r="O853" s="86"/>
      <c r="P853" s="223">
        <f>O853*H853</f>
        <v>0</v>
      </c>
      <c r="Q853" s="223">
        <v>0</v>
      </c>
      <c r="R853" s="223">
        <f>Q853*H853</f>
        <v>0</v>
      </c>
      <c r="S853" s="223">
        <v>0</v>
      </c>
      <c r="T853" s="224">
        <f>S853*H853</f>
        <v>0</v>
      </c>
      <c r="U853" s="40"/>
      <c r="V853" s="40"/>
      <c r="W853" s="40"/>
      <c r="X853" s="40"/>
      <c r="Y853" s="40"/>
      <c r="Z853" s="40"/>
      <c r="AA853" s="40"/>
      <c r="AB853" s="40"/>
      <c r="AC853" s="40"/>
      <c r="AD853" s="40"/>
      <c r="AE853" s="40"/>
      <c r="AR853" s="225" t="s">
        <v>460</v>
      </c>
      <c r="AT853" s="225" t="s">
        <v>164</v>
      </c>
      <c r="AU853" s="225" t="s">
        <v>85</v>
      </c>
      <c r="AY853" s="19" t="s">
        <v>161</v>
      </c>
      <c r="BE853" s="226">
        <f>IF(N853="základní",J853,0)</f>
        <v>0</v>
      </c>
      <c r="BF853" s="226">
        <f>IF(N853="snížená",J853,0)</f>
        <v>0</v>
      </c>
      <c r="BG853" s="226">
        <f>IF(N853="zákl. přenesená",J853,0)</f>
        <v>0</v>
      </c>
      <c r="BH853" s="226">
        <f>IF(N853="sníž. přenesená",J853,0)</f>
        <v>0</v>
      </c>
      <c r="BI853" s="226">
        <f>IF(N853="nulová",J853,0)</f>
        <v>0</v>
      </c>
      <c r="BJ853" s="19" t="s">
        <v>81</v>
      </c>
      <c r="BK853" s="226">
        <f>ROUND(I853*H853,2)</f>
        <v>0</v>
      </c>
      <c r="BL853" s="19" t="s">
        <v>460</v>
      </c>
      <c r="BM853" s="225" t="s">
        <v>1089</v>
      </c>
    </row>
    <row r="854" s="2" customFormat="1" ht="16.5" customHeight="1">
      <c r="A854" s="40"/>
      <c r="B854" s="41"/>
      <c r="C854" s="214" t="s">
        <v>1090</v>
      </c>
      <c r="D854" s="214" t="s">
        <v>164</v>
      </c>
      <c r="E854" s="215" t="s">
        <v>1091</v>
      </c>
      <c r="F854" s="216" t="s">
        <v>1092</v>
      </c>
      <c r="G854" s="217" t="s">
        <v>1093</v>
      </c>
      <c r="H854" s="218">
        <v>1</v>
      </c>
      <c r="I854" s="219"/>
      <c r="J854" s="220">
        <f>ROUND(I854*H854,2)</f>
        <v>0</v>
      </c>
      <c r="K854" s="216" t="s">
        <v>19</v>
      </c>
      <c r="L854" s="46"/>
      <c r="M854" s="221" t="s">
        <v>19</v>
      </c>
      <c r="N854" s="222" t="s">
        <v>48</v>
      </c>
      <c r="O854" s="86"/>
      <c r="P854" s="223">
        <f>O854*H854</f>
        <v>0</v>
      </c>
      <c r="Q854" s="223">
        <v>0</v>
      </c>
      <c r="R854" s="223">
        <f>Q854*H854</f>
        <v>0</v>
      </c>
      <c r="S854" s="223">
        <v>0</v>
      </c>
      <c r="T854" s="224">
        <f>S854*H854</f>
        <v>0</v>
      </c>
      <c r="U854" s="40"/>
      <c r="V854" s="40"/>
      <c r="W854" s="40"/>
      <c r="X854" s="40"/>
      <c r="Y854" s="40"/>
      <c r="Z854" s="40"/>
      <c r="AA854" s="40"/>
      <c r="AB854" s="40"/>
      <c r="AC854" s="40"/>
      <c r="AD854" s="40"/>
      <c r="AE854" s="40"/>
      <c r="AR854" s="225" t="s">
        <v>460</v>
      </c>
      <c r="AT854" s="225" t="s">
        <v>164</v>
      </c>
      <c r="AU854" s="225" t="s">
        <v>85</v>
      </c>
      <c r="AY854" s="19" t="s">
        <v>161</v>
      </c>
      <c r="BE854" s="226">
        <f>IF(N854="základní",J854,0)</f>
        <v>0</v>
      </c>
      <c r="BF854" s="226">
        <f>IF(N854="snížená",J854,0)</f>
        <v>0</v>
      </c>
      <c r="BG854" s="226">
        <f>IF(N854="zákl. přenesená",J854,0)</f>
        <v>0</v>
      </c>
      <c r="BH854" s="226">
        <f>IF(N854="sníž. přenesená",J854,0)</f>
        <v>0</v>
      </c>
      <c r="BI854" s="226">
        <f>IF(N854="nulová",J854,0)</f>
        <v>0</v>
      </c>
      <c r="BJ854" s="19" t="s">
        <v>81</v>
      </c>
      <c r="BK854" s="226">
        <f>ROUND(I854*H854,2)</f>
        <v>0</v>
      </c>
      <c r="BL854" s="19" t="s">
        <v>460</v>
      </c>
      <c r="BM854" s="225" t="s">
        <v>1094</v>
      </c>
    </row>
    <row r="855" s="12" customFormat="1" ht="25.92" customHeight="1">
      <c r="A855" s="12"/>
      <c r="B855" s="198"/>
      <c r="C855" s="199"/>
      <c r="D855" s="200" t="s">
        <v>76</v>
      </c>
      <c r="E855" s="201" t="s">
        <v>192</v>
      </c>
      <c r="F855" s="201" t="s">
        <v>1095</v>
      </c>
      <c r="G855" s="199"/>
      <c r="H855" s="199"/>
      <c r="I855" s="202"/>
      <c r="J855" s="203">
        <f>BK855</f>
        <v>0</v>
      </c>
      <c r="K855" s="199"/>
      <c r="L855" s="204"/>
      <c r="M855" s="205"/>
      <c r="N855" s="206"/>
      <c r="O855" s="206"/>
      <c r="P855" s="207">
        <f>P856</f>
        <v>0</v>
      </c>
      <c r="Q855" s="206"/>
      <c r="R855" s="207">
        <f>R856</f>
        <v>0</v>
      </c>
      <c r="S855" s="206"/>
      <c r="T855" s="208">
        <f>T856</f>
        <v>0</v>
      </c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R855" s="209" t="s">
        <v>162</v>
      </c>
      <c r="AT855" s="210" t="s">
        <v>76</v>
      </c>
      <c r="AU855" s="210" t="s">
        <v>77</v>
      </c>
      <c r="AY855" s="209" t="s">
        <v>161</v>
      </c>
      <c r="BK855" s="211">
        <f>BK856</f>
        <v>0</v>
      </c>
    </row>
    <row r="856" s="12" customFormat="1" ht="22.8" customHeight="1">
      <c r="A856" s="12"/>
      <c r="B856" s="198"/>
      <c r="C856" s="199"/>
      <c r="D856" s="200" t="s">
        <v>76</v>
      </c>
      <c r="E856" s="212" t="s">
        <v>1096</v>
      </c>
      <c r="F856" s="212" t="s">
        <v>1097</v>
      </c>
      <c r="G856" s="199"/>
      <c r="H856" s="199"/>
      <c r="I856" s="202"/>
      <c r="J856" s="213">
        <f>BK856</f>
        <v>0</v>
      </c>
      <c r="K856" s="199"/>
      <c r="L856" s="204"/>
      <c r="M856" s="205"/>
      <c r="N856" s="206"/>
      <c r="O856" s="206"/>
      <c r="P856" s="207">
        <f>SUM(P857:P860)</f>
        <v>0</v>
      </c>
      <c r="Q856" s="206"/>
      <c r="R856" s="207">
        <f>SUM(R857:R860)</f>
        <v>0</v>
      </c>
      <c r="S856" s="206"/>
      <c r="T856" s="208">
        <f>SUM(T857:T860)</f>
        <v>0</v>
      </c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R856" s="209" t="s">
        <v>162</v>
      </c>
      <c r="AT856" s="210" t="s">
        <v>76</v>
      </c>
      <c r="AU856" s="210" t="s">
        <v>81</v>
      </c>
      <c r="AY856" s="209" t="s">
        <v>161</v>
      </c>
      <c r="BK856" s="211">
        <f>SUM(BK857:BK860)</f>
        <v>0</v>
      </c>
    </row>
    <row r="857" s="2" customFormat="1" ht="16.5" customHeight="1">
      <c r="A857" s="40"/>
      <c r="B857" s="41"/>
      <c r="C857" s="214" t="s">
        <v>1098</v>
      </c>
      <c r="D857" s="214" t="s">
        <v>164</v>
      </c>
      <c r="E857" s="215" t="s">
        <v>1099</v>
      </c>
      <c r="F857" s="216" t="s">
        <v>1100</v>
      </c>
      <c r="G857" s="217" t="s">
        <v>1032</v>
      </c>
      <c r="H857" s="218">
        <v>3150</v>
      </c>
      <c r="I857" s="219"/>
      <c r="J857" s="220">
        <f>ROUND(I857*H857,2)</f>
        <v>0</v>
      </c>
      <c r="K857" s="216" t="s">
        <v>19</v>
      </c>
      <c r="L857" s="46"/>
      <c r="M857" s="221" t="s">
        <v>19</v>
      </c>
      <c r="N857" s="222" t="s">
        <v>48</v>
      </c>
      <c r="O857" s="86"/>
      <c r="P857" s="223">
        <f>O857*H857</f>
        <v>0</v>
      </c>
      <c r="Q857" s="223">
        <v>0</v>
      </c>
      <c r="R857" s="223">
        <f>Q857*H857</f>
        <v>0</v>
      </c>
      <c r="S857" s="223">
        <v>0</v>
      </c>
      <c r="T857" s="224">
        <f>S857*H857</f>
        <v>0</v>
      </c>
      <c r="U857" s="40"/>
      <c r="V857" s="40"/>
      <c r="W857" s="40"/>
      <c r="X857" s="40"/>
      <c r="Y857" s="40"/>
      <c r="Z857" s="40"/>
      <c r="AA857" s="40"/>
      <c r="AB857" s="40"/>
      <c r="AC857" s="40"/>
      <c r="AD857" s="40"/>
      <c r="AE857" s="40"/>
      <c r="AR857" s="225" t="s">
        <v>460</v>
      </c>
      <c r="AT857" s="225" t="s">
        <v>164</v>
      </c>
      <c r="AU857" s="225" t="s">
        <v>85</v>
      </c>
      <c r="AY857" s="19" t="s">
        <v>161</v>
      </c>
      <c r="BE857" s="226">
        <f>IF(N857="základní",J857,0)</f>
        <v>0</v>
      </c>
      <c r="BF857" s="226">
        <f>IF(N857="snížená",J857,0)</f>
        <v>0</v>
      </c>
      <c r="BG857" s="226">
        <f>IF(N857="zákl. přenesená",J857,0)</f>
        <v>0</v>
      </c>
      <c r="BH857" s="226">
        <f>IF(N857="sníž. přenesená",J857,0)</f>
        <v>0</v>
      </c>
      <c r="BI857" s="226">
        <f>IF(N857="nulová",J857,0)</f>
        <v>0</v>
      </c>
      <c r="BJ857" s="19" t="s">
        <v>81</v>
      </c>
      <c r="BK857" s="226">
        <f>ROUND(I857*H857,2)</f>
        <v>0</v>
      </c>
      <c r="BL857" s="19" t="s">
        <v>460</v>
      </c>
      <c r="BM857" s="225" t="s">
        <v>1101</v>
      </c>
    </row>
    <row r="858" s="14" customFormat="1">
      <c r="A858" s="14"/>
      <c r="B858" s="244"/>
      <c r="C858" s="245"/>
      <c r="D858" s="234" t="s">
        <v>173</v>
      </c>
      <c r="E858" s="246" t="s">
        <v>19</v>
      </c>
      <c r="F858" s="247" t="s">
        <v>1102</v>
      </c>
      <c r="G858" s="245"/>
      <c r="H858" s="246" t="s">
        <v>19</v>
      </c>
      <c r="I858" s="248"/>
      <c r="J858" s="245"/>
      <c r="K858" s="245"/>
      <c r="L858" s="249"/>
      <c r="M858" s="250"/>
      <c r="N858" s="251"/>
      <c r="O858" s="251"/>
      <c r="P858" s="251"/>
      <c r="Q858" s="251"/>
      <c r="R858" s="251"/>
      <c r="S858" s="251"/>
      <c r="T858" s="252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3" t="s">
        <v>173</v>
      </c>
      <c r="AU858" s="253" t="s">
        <v>85</v>
      </c>
      <c r="AV858" s="14" t="s">
        <v>81</v>
      </c>
      <c r="AW858" s="14" t="s">
        <v>37</v>
      </c>
      <c r="AX858" s="14" t="s">
        <v>77</v>
      </c>
      <c r="AY858" s="253" t="s">
        <v>161</v>
      </c>
    </row>
    <row r="859" s="13" customFormat="1">
      <c r="A859" s="13"/>
      <c r="B859" s="232"/>
      <c r="C859" s="233"/>
      <c r="D859" s="234" t="s">
        <v>173</v>
      </c>
      <c r="E859" s="235" t="s">
        <v>19</v>
      </c>
      <c r="F859" s="236" t="s">
        <v>1103</v>
      </c>
      <c r="G859" s="233"/>
      <c r="H859" s="237">
        <v>3150</v>
      </c>
      <c r="I859" s="238"/>
      <c r="J859" s="233"/>
      <c r="K859" s="233"/>
      <c r="L859" s="239"/>
      <c r="M859" s="240"/>
      <c r="N859" s="241"/>
      <c r="O859" s="241"/>
      <c r="P859" s="241"/>
      <c r="Q859" s="241"/>
      <c r="R859" s="241"/>
      <c r="S859" s="241"/>
      <c r="T859" s="242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43" t="s">
        <v>173</v>
      </c>
      <c r="AU859" s="243" t="s">
        <v>85</v>
      </c>
      <c r="AV859" s="13" t="s">
        <v>85</v>
      </c>
      <c r="AW859" s="13" t="s">
        <v>37</v>
      </c>
      <c r="AX859" s="13" t="s">
        <v>77</v>
      </c>
      <c r="AY859" s="243" t="s">
        <v>161</v>
      </c>
    </row>
    <row r="860" s="15" customFormat="1">
      <c r="A860" s="15"/>
      <c r="B860" s="265"/>
      <c r="C860" s="266"/>
      <c r="D860" s="234" t="s">
        <v>173</v>
      </c>
      <c r="E860" s="267" t="s">
        <v>19</v>
      </c>
      <c r="F860" s="268" t="s">
        <v>210</v>
      </c>
      <c r="G860" s="266"/>
      <c r="H860" s="269">
        <v>3150</v>
      </c>
      <c r="I860" s="270"/>
      <c r="J860" s="266"/>
      <c r="K860" s="266"/>
      <c r="L860" s="271"/>
      <c r="M860" s="272"/>
      <c r="N860" s="273"/>
      <c r="O860" s="273"/>
      <c r="P860" s="273"/>
      <c r="Q860" s="273"/>
      <c r="R860" s="273"/>
      <c r="S860" s="273"/>
      <c r="T860" s="274"/>
      <c r="U860" s="15"/>
      <c r="V860" s="15"/>
      <c r="W860" s="15"/>
      <c r="X860" s="15"/>
      <c r="Y860" s="15"/>
      <c r="Z860" s="15"/>
      <c r="AA860" s="15"/>
      <c r="AB860" s="15"/>
      <c r="AC860" s="15"/>
      <c r="AD860" s="15"/>
      <c r="AE860" s="15"/>
      <c r="AT860" s="275" t="s">
        <v>173</v>
      </c>
      <c r="AU860" s="275" t="s">
        <v>85</v>
      </c>
      <c r="AV860" s="15" t="s">
        <v>169</v>
      </c>
      <c r="AW860" s="15" t="s">
        <v>37</v>
      </c>
      <c r="AX860" s="15" t="s">
        <v>81</v>
      </c>
      <c r="AY860" s="275" t="s">
        <v>161</v>
      </c>
    </row>
    <row r="861" s="12" customFormat="1" ht="25.92" customHeight="1">
      <c r="A861" s="12"/>
      <c r="B861" s="198"/>
      <c r="C861" s="199"/>
      <c r="D861" s="200" t="s">
        <v>76</v>
      </c>
      <c r="E861" s="201" t="s">
        <v>1104</v>
      </c>
      <c r="F861" s="201" t="s">
        <v>1105</v>
      </c>
      <c r="G861" s="199"/>
      <c r="H861" s="199"/>
      <c r="I861" s="202"/>
      <c r="J861" s="203">
        <f>BK861</f>
        <v>0</v>
      </c>
      <c r="K861" s="199"/>
      <c r="L861" s="204"/>
      <c r="M861" s="205"/>
      <c r="N861" s="206"/>
      <c r="O861" s="206"/>
      <c r="P861" s="207">
        <f>SUM(P862:P863)</f>
        <v>0</v>
      </c>
      <c r="Q861" s="206"/>
      <c r="R861" s="207">
        <f>SUM(R862:R863)</f>
        <v>0</v>
      </c>
      <c r="S861" s="206"/>
      <c r="T861" s="208">
        <f>SUM(T862:T863)</f>
        <v>0</v>
      </c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R861" s="209" t="s">
        <v>169</v>
      </c>
      <c r="AT861" s="210" t="s">
        <v>76</v>
      </c>
      <c r="AU861" s="210" t="s">
        <v>77</v>
      </c>
      <c r="AY861" s="209" t="s">
        <v>161</v>
      </c>
      <c r="BK861" s="211">
        <f>SUM(BK862:BK863)</f>
        <v>0</v>
      </c>
    </row>
    <row r="862" s="2" customFormat="1" ht="16.5" customHeight="1">
      <c r="A862" s="40"/>
      <c r="B862" s="41"/>
      <c r="C862" s="214" t="s">
        <v>1106</v>
      </c>
      <c r="D862" s="214" t="s">
        <v>164</v>
      </c>
      <c r="E862" s="215" t="s">
        <v>1107</v>
      </c>
      <c r="F862" s="216" t="s">
        <v>1108</v>
      </c>
      <c r="G862" s="217" t="s">
        <v>1109</v>
      </c>
      <c r="H862" s="218">
        <v>168</v>
      </c>
      <c r="I862" s="219"/>
      <c r="J862" s="220">
        <f>ROUND(I862*H862,2)</f>
        <v>0</v>
      </c>
      <c r="K862" s="216" t="s">
        <v>168</v>
      </c>
      <c r="L862" s="46"/>
      <c r="M862" s="221" t="s">
        <v>19</v>
      </c>
      <c r="N862" s="222" t="s">
        <v>48</v>
      </c>
      <c r="O862" s="86"/>
      <c r="P862" s="223">
        <f>O862*H862</f>
        <v>0</v>
      </c>
      <c r="Q862" s="223">
        <v>0</v>
      </c>
      <c r="R862" s="223">
        <f>Q862*H862</f>
        <v>0</v>
      </c>
      <c r="S862" s="223">
        <v>0</v>
      </c>
      <c r="T862" s="224">
        <f>S862*H862</f>
        <v>0</v>
      </c>
      <c r="U862" s="40"/>
      <c r="V862" s="40"/>
      <c r="W862" s="40"/>
      <c r="X862" s="40"/>
      <c r="Y862" s="40"/>
      <c r="Z862" s="40"/>
      <c r="AA862" s="40"/>
      <c r="AB862" s="40"/>
      <c r="AC862" s="40"/>
      <c r="AD862" s="40"/>
      <c r="AE862" s="40"/>
      <c r="AR862" s="225" t="s">
        <v>1110</v>
      </c>
      <c r="AT862" s="225" t="s">
        <v>164</v>
      </c>
      <c r="AU862" s="225" t="s">
        <v>81</v>
      </c>
      <c r="AY862" s="19" t="s">
        <v>161</v>
      </c>
      <c r="BE862" s="226">
        <f>IF(N862="základní",J862,0)</f>
        <v>0</v>
      </c>
      <c r="BF862" s="226">
        <f>IF(N862="snížená",J862,0)</f>
        <v>0</v>
      </c>
      <c r="BG862" s="226">
        <f>IF(N862="zákl. přenesená",J862,0)</f>
        <v>0</v>
      </c>
      <c r="BH862" s="226">
        <f>IF(N862="sníž. přenesená",J862,0)</f>
        <v>0</v>
      </c>
      <c r="BI862" s="226">
        <f>IF(N862="nulová",J862,0)</f>
        <v>0</v>
      </c>
      <c r="BJ862" s="19" t="s">
        <v>81</v>
      </c>
      <c r="BK862" s="226">
        <f>ROUND(I862*H862,2)</f>
        <v>0</v>
      </c>
      <c r="BL862" s="19" t="s">
        <v>1110</v>
      </c>
      <c r="BM862" s="225" t="s">
        <v>1111</v>
      </c>
    </row>
    <row r="863" s="2" customFormat="1">
      <c r="A863" s="40"/>
      <c r="B863" s="41"/>
      <c r="C863" s="42"/>
      <c r="D863" s="227" t="s">
        <v>171</v>
      </c>
      <c r="E863" s="42"/>
      <c r="F863" s="228" t="s">
        <v>1112</v>
      </c>
      <c r="G863" s="42"/>
      <c r="H863" s="42"/>
      <c r="I863" s="229"/>
      <c r="J863" s="42"/>
      <c r="K863" s="42"/>
      <c r="L863" s="46"/>
      <c r="M863" s="288"/>
      <c r="N863" s="289"/>
      <c r="O863" s="290"/>
      <c r="P863" s="290"/>
      <c r="Q863" s="290"/>
      <c r="R863" s="290"/>
      <c r="S863" s="290"/>
      <c r="T863" s="291"/>
      <c r="U863" s="40"/>
      <c r="V863" s="40"/>
      <c r="W863" s="40"/>
      <c r="X863" s="40"/>
      <c r="Y863" s="40"/>
      <c r="Z863" s="40"/>
      <c r="AA863" s="40"/>
      <c r="AB863" s="40"/>
      <c r="AC863" s="40"/>
      <c r="AD863" s="40"/>
      <c r="AE863" s="40"/>
      <c r="AT863" s="19" t="s">
        <v>171</v>
      </c>
      <c r="AU863" s="19" t="s">
        <v>81</v>
      </c>
    </row>
    <row r="864" s="2" customFormat="1" ht="6.96" customHeight="1">
      <c r="A864" s="40"/>
      <c r="B864" s="61"/>
      <c r="C864" s="62"/>
      <c r="D864" s="62"/>
      <c r="E864" s="62"/>
      <c r="F864" s="62"/>
      <c r="G864" s="62"/>
      <c r="H864" s="62"/>
      <c r="I864" s="62"/>
      <c r="J864" s="62"/>
      <c r="K864" s="62"/>
      <c r="L864" s="46"/>
      <c r="M864" s="40"/>
      <c r="O864" s="40"/>
      <c r="P864" s="40"/>
      <c r="Q864" s="40"/>
      <c r="R864" s="40"/>
      <c r="S864" s="40"/>
      <c r="T864" s="40"/>
      <c r="U864" s="40"/>
      <c r="V864" s="40"/>
      <c r="W864" s="40"/>
      <c r="X864" s="40"/>
      <c r="Y864" s="40"/>
      <c r="Z864" s="40"/>
      <c r="AA864" s="40"/>
      <c r="AB864" s="40"/>
      <c r="AC864" s="40"/>
      <c r="AD864" s="40"/>
      <c r="AE864" s="40"/>
    </row>
  </sheetData>
  <sheetProtection sheet="1" autoFilter="0" formatColumns="0" formatRows="0" objects="1" scenarios="1" spinCount="100000" saltValue="qd9EZaZEKToU91KXbSgp2UrAB8YaskRdCEbivWYlEjungzneupU3SqeeBVZvLj9hJZJd7+2slRe/Y5I9PXWJwA==" hashValue="I1PdJLhF3HmiWRRChQKl1yvw1ClE8Oe65xbGDblo7ByUUe3/J8s66SVwjlOO5Cb2O12Z/6Kh1o9AHlzT8sbCBw==" algorithmName="SHA-512" password="CC35"/>
  <autoFilter ref="C107:K86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6:H96"/>
    <mergeCell ref="E98:H98"/>
    <mergeCell ref="E100:H100"/>
    <mergeCell ref="L2:V2"/>
  </mergeCells>
  <hyperlinks>
    <hyperlink ref="F112" r:id="rId1" display="https://podminky.urs.cz/item/CS_URS_2023_01/311273121"/>
    <hyperlink ref="F115" r:id="rId2" display="https://podminky.urs.cz/item/CS_URS_2023_01/317142412"/>
    <hyperlink ref="F117" r:id="rId3" display="https://podminky.urs.cz/item/CS_URS_2023_01/317142432"/>
    <hyperlink ref="F119" r:id="rId4" display="https://podminky.urs.cz/item/CS_URS_2023_01/317941121"/>
    <hyperlink ref="F125" r:id="rId5" display="https://podminky.urs.cz/item/CS_URS_2023_01/342272215"/>
    <hyperlink ref="F134" r:id="rId6" display="https://podminky.urs.cz/item/CS_URS_2023_01/342272235"/>
    <hyperlink ref="F145" r:id="rId7" display="https://podminky.urs.cz/item/CS_URS_2023_01/417388131"/>
    <hyperlink ref="F150" r:id="rId8" display="https://podminky.urs.cz/item/CS_URS_2023_01/642942611"/>
    <hyperlink ref="F163" r:id="rId9" display="https://podminky.urs.cz/item/CS_URS_2023_01/642942831"/>
    <hyperlink ref="F188" r:id="rId10" display="https://podminky.urs.cz/item/CS_URS_2023_01/642945111"/>
    <hyperlink ref="F205" r:id="rId11" display="https://podminky.urs.cz/item/CS_URS_2023_01/945412111"/>
    <hyperlink ref="F207" r:id="rId12" display="https://podminky.urs.cz/item/CS_URS_2023_01/962081141"/>
    <hyperlink ref="F213" r:id="rId13" display="https://podminky.urs.cz/item/CS_URS_2023_01/962084131"/>
    <hyperlink ref="F218" r:id="rId14" display="https://podminky.urs.cz/item/CS_URS_2023_01/965042141"/>
    <hyperlink ref="F222" r:id="rId15" display="https://podminky.urs.cz/item/CS_URS_2023_01/965042141"/>
    <hyperlink ref="F231" r:id="rId16" display="https://podminky.urs.cz/item/CS_URS_2023_01/965061631"/>
    <hyperlink ref="F242" r:id="rId17" display="https://podminky.urs.cz/item/CS_URS_2023_01/965081223"/>
    <hyperlink ref="F251" r:id="rId18" display="https://podminky.urs.cz/item/CS_URS_2023_01/965081611"/>
    <hyperlink ref="F258" r:id="rId19" display="https://podminky.urs.cz/item/CS_URS_2023_01/965081611"/>
    <hyperlink ref="F270" r:id="rId20" display="https://podminky.urs.cz/item/CS_URS_2023_01/968062245"/>
    <hyperlink ref="F274" r:id="rId21" display="https://podminky.urs.cz/item/CS_URS_2023_01/968062247"/>
    <hyperlink ref="F278" r:id="rId22" display="https://podminky.urs.cz/item/CS_URS_2023_01/968072455"/>
    <hyperlink ref="F285" r:id="rId23" display="https://podminky.urs.cz/item/CS_URS_2023_01/968072456"/>
    <hyperlink ref="F291" r:id="rId24" display="https://podminky.urs.cz/item/CS_URS_2023_01/968072559"/>
    <hyperlink ref="F296" r:id="rId25" display="https://podminky.urs.cz/item/CS_URS_2023_01/971033621"/>
    <hyperlink ref="F300" r:id="rId26" display="https://podminky.urs.cz/item/CS_URS_2023_01/971033641"/>
    <hyperlink ref="F304" r:id="rId27" display="https://podminky.urs.cz/item/CS_URS_2023_01/972054411"/>
    <hyperlink ref="F308" r:id="rId28" display="https://podminky.urs.cz/item/CS_URS_2023_01/978013121"/>
    <hyperlink ref="F326" r:id="rId29" display="https://podminky.urs.cz/item/CS_URS_2023_01/985221021"/>
    <hyperlink ref="F333" r:id="rId30" display="https://podminky.urs.cz/item/CS_URS_2023_01/966071821"/>
    <hyperlink ref="F337" r:id="rId31" display="https://podminky.urs.cz/item/CS_URS_2023_01/949101112"/>
    <hyperlink ref="F340" r:id="rId32" display="https://podminky.urs.cz/item/CS_URS_2023_01/997006002"/>
    <hyperlink ref="F342" r:id="rId33" display="https://podminky.urs.cz/item/CS_URS_2023_01/997013111"/>
    <hyperlink ref="F352" r:id="rId34" display="https://podminky.urs.cz/item/CS_URS_2023_01/998014211"/>
    <hyperlink ref="F356" r:id="rId35" display="https://podminky.urs.cz/item/CS_URS_2023_01/711131101"/>
    <hyperlink ref="F364" r:id="rId36" display="https://podminky.urs.cz/item/CS_URS_2023_01/998711201"/>
    <hyperlink ref="F367" r:id="rId37" display="https://podminky.urs.cz/item/CS_URS_2023_01/712340832"/>
    <hyperlink ref="F374" r:id="rId38" display="https://podminky.urs.cz/item/CS_URS_2023_01/712363504"/>
    <hyperlink ref="F378" r:id="rId39" display="https://podminky.urs.cz/item/CS_URS_2023_01/712861705"/>
    <hyperlink ref="F390" r:id="rId40" display="https://podminky.urs.cz/item/CS_URS_2023_01/712391172"/>
    <hyperlink ref="F398" r:id="rId41" display="https://podminky.urs.cz/item/CS_URS_2023_01/998712201"/>
    <hyperlink ref="F401" r:id="rId42" display="https://podminky.urs.cz/item/CS_URS_2023_01/713121111"/>
    <hyperlink ref="F409" r:id="rId43" display="https://podminky.urs.cz/item/CS_URS_2023_01/713140821"/>
    <hyperlink ref="F413" r:id="rId44" display="https://podminky.urs.cz/item/CS_URS_2023_01/713141152"/>
    <hyperlink ref="F422" r:id="rId45" display="https://podminky.urs.cz/item/CS_URS_2023_01/998713201"/>
    <hyperlink ref="F425" r:id="rId46" display="https://podminky.urs.cz/item/CS_URS_2023_01/721140806"/>
    <hyperlink ref="F429" r:id="rId47" display="https://podminky.urs.cz/item/CS_URS_2023_01/721175214"/>
    <hyperlink ref="F431" r:id="rId48" display="https://podminky.urs.cz/item/CS_URS_2023_01/721210823"/>
    <hyperlink ref="F434" r:id="rId49" display="https://podminky.urs.cz/item/CS_URS_2023_01/721233114"/>
    <hyperlink ref="F436" r:id="rId50" display="https://podminky.urs.cz/item/CS_URS_2021_02/721290821"/>
    <hyperlink ref="F438" r:id="rId51" display="https://podminky.urs.cz/item/CS_URS_2023_01/998721101"/>
    <hyperlink ref="F441" r:id="rId52" display="https://podminky.urs.cz/item/CS_URS_2023_01/725210821"/>
    <hyperlink ref="F445" r:id="rId53" display="https://podminky.urs.cz/item/CS_URS_2023_01/762421825"/>
    <hyperlink ref="F457" r:id="rId54" display="https://podminky.urs.cz/item/CS_URS_2023_01/763111811"/>
    <hyperlink ref="F469" r:id="rId55" display="https://podminky.urs.cz/item/CS_URS_2023_01/764002841"/>
    <hyperlink ref="F472" r:id="rId56" display="https://podminky.urs.cz/item/CS_URS_2023_01/764002851"/>
    <hyperlink ref="F477" r:id="rId57" display="https://podminky.urs.cz/item/CS_URS_2023_01/764002871"/>
    <hyperlink ref="F481" r:id="rId58" display="https://podminky.urs.cz/item/CS_URS_2023_01/764216600"/>
    <hyperlink ref="F485" r:id="rId59" display="https://podminky.urs.cz/item/CS_URS_2023_01/764216601"/>
    <hyperlink ref="F495" r:id="rId60" display="https://podminky.urs.cz/item/CS_URS_2023_01/764218604"/>
    <hyperlink ref="F504" r:id="rId61" display="https://podminky.urs.cz/item/CS_URS_2023_01/998764201"/>
    <hyperlink ref="F507" r:id="rId62" display="https://podminky.urs.cz/item/CS_URS_2023_01/766622135"/>
    <hyperlink ref="F520" r:id="rId63" display="https://podminky.urs.cz/item/CS_URS_2023_01/766622136"/>
    <hyperlink ref="F555" r:id="rId64" display="https://podminky.urs.cz/item/CS_URS_2023_01/998766201"/>
    <hyperlink ref="F558" r:id="rId65" display="https://podminky.urs.cz/item/CS_URS_2023_01/342151111"/>
    <hyperlink ref="F637" r:id="rId66" display="https://podminky.urs.cz/item/CS_URS_2023_01/767190111"/>
    <hyperlink ref="F642" r:id="rId67" display="https://podminky.urs.cz/item/CS_URS_2023_01/767190112"/>
    <hyperlink ref="F656" r:id="rId68" display="https://podminky.urs.cz/item/CS_URS_2023_01/767190112"/>
    <hyperlink ref="F665" r:id="rId69" display="https://podminky.urs.cz/item/CS_URS_2023_01/767190115"/>
    <hyperlink ref="F676" r:id="rId70" display="https://podminky.urs.cz/item/CS_URS_2023_01/767316310"/>
    <hyperlink ref="F684" r:id="rId71" display="https://podminky.urs.cz/item/CS_URS_2023_01/767416821"/>
    <hyperlink ref="F722" r:id="rId72" display="https://podminky.urs.cz/item/CS_URS_2023_01/767581802"/>
    <hyperlink ref="F736" r:id="rId73" display="https://podminky.urs.cz/item/CS_URS_2023_01/767585112"/>
    <hyperlink ref="F743" r:id="rId74" display="https://podminky.urs.cz/item/CS_URS_2023_01/767640111"/>
    <hyperlink ref="F770" r:id="rId75" display="https://podminky.urs.cz/item/CS_URS_2023_01/767651220"/>
    <hyperlink ref="F793" r:id="rId76" display="https://podminky.urs.cz/item/CS_URS_2023_01/767651831"/>
    <hyperlink ref="F795" r:id="rId77" display="https://podminky.urs.cz/item/CS_URS_2023_01/767691833"/>
    <hyperlink ref="F798" r:id="rId78" display="https://podminky.urs.cz/item/CS_URS_2023_01/767832132"/>
    <hyperlink ref="F805" r:id="rId79" display="https://podminky.urs.cz/item/CS_URS_2023_01/767832802"/>
    <hyperlink ref="F807" r:id="rId80" display="https://podminky.urs.cz/item/CS_URS_2023_01/767881141"/>
    <hyperlink ref="F811" r:id="rId81" display="https://podminky.urs.cz/item/CS_URS_2023_01/767995113"/>
    <hyperlink ref="F815" r:id="rId82" display="https://podminky.urs.cz/item/CS_URS_2023_01/998767201"/>
    <hyperlink ref="F818" r:id="rId83" display="https://podminky.urs.cz/item/CS_URS_2023_01/776201812"/>
    <hyperlink ref="F826" r:id="rId84" display="https://podminky.urs.cz/item/CS_URS_2023_01/783317101"/>
    <hyperlink ref="F833" r:id="rId85" display="https://podminky.urs.cz/item/CS_URS_2023_01/783306809"/>
    <hyperlink ref="F840" r:id="rId86" display="https://podminky.urs.cz/item/CS_URS_2023_01/783317101"/>
    <hyperlink ref="F847" r:id="rId87" display="https://podminky.urs.cz/item/CS_URS_2023_01/783314201"/>
    <hyperlink ref="F863" r:id="rId88" display="https://podminky.urs.cz/item/CS_URS_2023_01/HZS13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85</v>
      </c>
    </row>
    <row r="4" s="1" customFormat="1" ht="24.96" customHeight="1">
      <c r="B4" s="22"/>
      <c r="D4" s="142" t="s">
        <v>113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Oprava PS Prostějov</v>
      </c>
      <c r="F7" s="144"/>
      <c r="G7" s="144"/>
      <c r="H7" s="144"/>
      <c r="L7" s="22"/>
    </row>
    <row r="8" s="1" customFormat="1" ht="12" customHeight="1">
      <c r="B8" s="22"/>
      <c r="D8" s="144" t="s">
        <v>114</v>
      </c>
      <c r="L8" s="22"/>
    </row>
    <row r="9" s="2" customFormat="1" ht="16.5" customHeight="1">
      <c r="A9" s="40"/>
      <c r="B9" s="46"/>
      <c r="C9" s="40"/>
      <c r="D9" s="40"/>
      <c r="E9" s="145" t="s">
        <v>1113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1114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118</v>
      </c>
      <c r="G14" s="40"/>
      <c r="H14" s="40"/>
      <c r="I14" s="144" t="s">
        <v>23</v>
      </c>
      <c r="J14" s="148" t="str">
        <f>'Rekapitulace stavby'!AN8</f>
        <v>15. 11. 2021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40</v>
      </c>
      <c r="F26" s="40"/>
      <c r="G26" s="40"/>
      <c r="H26" s="40"/>
      <c r="I26" s="144" t="s">
        <v>29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41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43</v>
      </c>
      <c r="E32" s="40"/>
      <c r="F32" s="40"/>
      <c r="G32" s="40"/>
      <c r="H32" s="40"/>
      <c r="I32" s="40"/>
      <c r="J32" s="155">
        <f>ROUND(J97,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45</v>
      </c>
      <c r="G34" s="40"/>
      <c r="H34" s="40"/>
      <c r="I34" s="156" t="s">
        <v>44</v>
      </c>
      <c r="J34" s="156" t="s">
        <v>46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47</v>
      </c>
      <c r="E35" s="144" t="s">
        <v>48</v>
      </c>
      <c r="F35" s="158">
        <f>ROUND((SUM(BE97:BE334)),  2)</f>
        <v>0</v>
      </c>
      <c r="G35" s="40"/>
      <c r="H35" s="40"/>
      <c r="I35" s="159">
        <v>0.20999999999999999</v>
      </c>
      <c r="J35" s="158">
        <f>ROUND(((SUM(BE97:BE334))*I35),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49</v>
      </c>
      <c r="F36" s="158">
        <f>ROUND((SUM(BF97:BF334)),  2)</f>
        <v>0</v>
      </c>
      <c r="G36" s="40"/>
      <c r="H36" s="40"/>
      <c r="I36" s="159">
        <v>0.14999999999999999</v>
      </c>
      <c r="J36" s="158">
        <f>ROUND(((SUM(BF97:BF334))*I36),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50</v>
      </c>
      <c r="F37" s="158">
        <f>ROUND((SUM(BG97:BG334)),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51</v>
      </c>
      <c r="F38" s="158">
        <f>ROUND((SUM(BH97:BH334)),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52</v>
      </c>
      <c r="F39" s="158">
        <f>ROUND((SUM(BI97:BI334)),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53</v>
      </c>
      <c r="E41" s="162"/>
      <c r="F41" s="162"/>
      <c r="G41" s="163" t="s">
        <v>54</v>
      </c>
      <c r="H41" s="164" t="s">
        <v>55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Oprava PS Prostějov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1113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01 B - Stavební část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15. 11. 2021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25</v>
      </c>
      <c r="D58" s="42"/>
      <c r="E58" s="42"/>
      <c r="F58" s="29" t="str">
        <f>E17</f>
        <v>Správa železnic, st.org., Dlážděná 7, 110 00 Praha</v>
      </c>
      <c r="G58" s="42"/>
      <c r="H58" s="42"/>
      <c r="I58" s="34" t="s">
        <v>33</v>
      </c>
      <c r="J58" s="38" t="str">
        <f>E23</f>
        <v>SAGASTA s. r. o., Novodvorská 14, 142 00 Praha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Ing. Gabriela Vyškovská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75</v>
      </c>
      <c r="D63" s="42"/>
      <c r="E63" s="42"/>
      <c r="F63" s="42"/>
      <c r="G63" s="42"/>
      <c r="H63" s="42"/>
      <c r="I63" s="42"/>
      <c r="J63" s="104">
        <f>J97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123</v>
      </c>
      <c r="E64" s="179"/>
      <c r="F64" s="179"/>
      <c r="G64" s="179"/>
      <c r="H64" s="179"/>
      <c r="I64" s="179"/>
      <c r="J64" s="180">
        <f>J98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125</v>
      </c>
      <c r="E65" s="184"/>
      <c r="F65" s="184"/>
      <c r="G65" s="184"/>
      <c r="H65" s="184"/>
      <c r="I65" s="184"/>
      <c r="J65" s="185">
        <f>J99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2"/>
      <c r="C66" s="127"/>
      <c r="D66" s="183" t="s">
        <v>1115</v>
      </c>
      <c r="E66" s="184"/>
      <c r="F66" s="184"/>
      <c r="G66" s="184"/>
      <c r="H66" s="184"/>
      <c r="I66" s="184"/>
      <c r="J66" s="185">
        <f>J110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2"/>
      <c r="C67" s="127"/>
      <c r="D67" s="183" t="s">
        <v>1116</v>
      </c>
      <c r="E67" s="184"/>
      <c r="F67" s="184"/>
      <c r="G67" s="184"/>
      <c r="H67" s="184"/>
      <c r="I67" s="184"/>
      <c r="J67" s="185">
        <f>J149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126</v>
      </c>
      <c r="E68" s="184"/>
      <c r="F68" s="184"/>
      <c r="G68" s="184"/>
      <c r="H68" s="184"/>
      <c r="I68" s="184"/>
      <c r="J68" s="185">
        <f>J163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6"/>
      <c r="C69" s="177"/>
      <c r="D69" s="178" t="s">
        <v>130</v>
      </c>
      <c r="E69" s="179"/>
      <c r="F69" s="179"/>
      <c r="G69" s="179"/>
      <c r="H69" s="179"/>
      <c r="I69" s="179"/>
      <c r="J69" s="180">
        <f>J169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2"/>
      <c r="C70" s="127"/>
      <c r="D70" s="183" t="s">
        <v>135</v>
      </c>
      <c r="E70" s="184"/>
      <c r="F70" s="184"/>
      <c r="G70" s="184"/>
      <c r="H70" s="184"/>
      <c r="I70" s="184"/>
      <c r="J70" s="185">
        <f>J170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137</v>
      </c>
      <c r="E71" s="184"/>
      <c r="F71" s="184"/>
      <c r="G71" s="184"/>
      <c r="H71" s="184"/>
      <c r="I71" s="184"/>
      <c r="J71" s="185">
        <f>J174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139</v>
      </c>
      <c r="E72" s="184"/>
      <c r="F72" s="184"/>
      <c r="G72" s="184"/>
      <c r="H72" s="184"/>
      <c r="I72" s="184"/>
      <c r="J72" s="185">
        <f>J204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1117</v>
      </c>
      <c r="E73" s="184"/>
      <c r="F73" s="184"/>
      <c r="G73" s="184"/>
      <c r="H73" s="184"/>
      <c r="I73" s="184"/>
      <c r="J73" s="185">
        <f>J254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1118</v>
      </c>
      <c r="E74" s="184"/>
      <c r="F74" s="184"/>
      <c r="G74" s="184"/>
      <c r="H74" s="184"/>
      <c r="I74" s="184"/>
      <c r="J74" s="185">
        <f>J285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1119</v>
      </c>
      <c r="E75" s="184"/>
      <c r="F75" s="184"/>
      <c r="G75" s="184"/>
      <c r="H75" s="184"/>
      <c r="I75" s="184"/>
      <c r="J75" s="185">
        <f>J308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146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71" t="str">
        <f>E7</f>
        <v>Oprava PS Prostějov</v>
      </c>
      <c r="F85" s="34"/>
      <c r="G85" s="34"/>
      <c r="H85" s="34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3"/>
      <c r="C86" s="34" t="s">
        <v>114</v>
      </c>
      <c r="D86" s="24"/>
      <c r="E86" s="24"/>
      <c r="F86" s="24"/>
      <c r="G86" s="24"/>
      <c r="H86" s="24"/>
      <c r="I86" s="24"/>
      <c r="J86" s="24"/>
      <c r="K86" s="24"/>
      <c r="L86" s="22"/>
    </row>
    <row r="87" s="2" customFormat="1" ht="16.5" customHeight="1">
      <c r="A87" s="40"/>
      <c r="B87" s="41"/>
      <c r="C87" s="42"/>
      <c r="D87" s="42"/>
      <c r="E87" s="171" t="s">
        <v>1113</v>
      </c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116</v>
      </c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1" t="str">
        <f>E11</f>
        <v>01 B - Stavební část</v>
      </c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21</v>
      </c>
      <c r="D91" s="42"/>
      <c r="E91" s="42"/>
      <c r="F91" s="29" t="str">
        <f>F14</f>
        <v xml:space="preserve"> </v>
      </c>
      <c r="G91" s="42"/>
      <c r="H91" s="42"/>
      <c r="I91" s="34" t="s">
        <v>23</v>
      </c>
      <c r="J91" s="74" t="str">
        <f>IF(J14="","",J14)</f>
        <v>15. 11. 2021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40.05" customHeight="1">
      <c r="A93" s="40"/>
      <c r="B93" s="41"/>
      <c r="C93" s="34" t="s">
        <v>25</v>
      </c>
      <c r="D93" s="42"/>
      <c r="E93" s="42"/>
      <c r="F93" s="29" t="str">
        <f>E17</f>
        <v>Správa železnic, st.org., Dlážděná 7, 110 00 Praha</v>
      </c>
      <c r="G93" s="42"/>
      <c r="H93" s="42"/>
      <c r="I93" s="34" t="s">
        <v>33</v>
      </c>
      <c r="J93" s="38" t="str">
        <f>E23</f>
        <v>SAGASTA s. r. o., Novodvorská 14, 142 00 Praha</v>
      </c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5.65" customHeight="1">
      <c r="A94" s="40"/>
      <c r="B94" s="41"/>
      <c r="C94" s="34" t="s">
        <v>31</v>
      </c>
      <c r="D94" s="42"/>
      <c r="E94" s="42"/>
      <c r="F94" s="29" t="str">
        <f>IF(E20="","",E20)</f>
        <v>Vyplň údaj</v>
      </c>
      <c r="G94" s="42"/>
      <c r="H94" s="42"/>
      <c r="I94" s="34" t="s">
        <v>38</v>
      </c>
      <c r="J94" s="38" t="str">
        <f>E26</f>
        <v>Ing. Gabriela Vyškovská</v>
      </c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87"/>
      <c r="B96" s="188"/>
      <c r="C96" s="189" t="s">
        <v>147</v>
      </c>
      <c r="D96" s="190" t="s">
        <v>62</v>
      </c>
      <c r="E96" s="190" t="s">
        <v>58</v>
      </c>
      <c r="F96" s="190" t="s">
        <v>59</v>
      </c>
      <c r="G96" s="190" t="s">
        <v>148</v>
      </c>
      <c r="H96" s="190" t="s">
        <v>149</v>
      </c>
      <c r="I96" s="190" t="s">
        <v>150</v>
      </c>
      <c r="J96" s="190" t="s">
        <v>121</v>
      </c>
      <c r="K96" s="191" t="s">
        <v>151</v>
      </c>
      <c r="L96" s="192"/>
      <c r="M96" s="94" t="s">
        <v>19</v>
      </c>
      <c r="N96" s="95" t="s">
        <v>47</v>
      </c>
      <c r="O96" s="95" t="s">
        <v>152</v>
      </c>
      <c r="P96" s="95" t="s">
        <v>153</v>
      </c>
      <c r="Q96" s="95" t="s">
        <v>154</v>
      </c>
      <c r="R96" s="95" t="s">
        <v>155</v>
      </c>
      <c r="S96" s="95" t="s">
        <v>156</v>
      </c>
      <c r="T96" s="96" t="s">
        <v>157</v>
      </c>
      <c r="U96" s="187"/>
      <c r="V96" s="187"/>
      <c r="W96" s="187"/>
      <c r="X96" s="187"/>
      <c r="Y96" s="187"/>
      <c r="Z96" s="187"/>
      <c r="AA96" s="187"/>
      <c r="AB96" s="187"/>
      <c r="AC96" s="187"/>
      <c r="AD96" s="187"/>
      <c r="AE96" s="187"/>
    </row>
    <row r="97" s="2" customFormat="1" ht="22.8" customHeight="1">
      <c r="A97" s="40"/>
      <c r="B97" s="41"/>
      <c r="C97" s="101" t="s">
        <v>158</v>
      </c>
      <c r="D97" s="42"/>
      <c r="E97" s="42"/>
      <c r="F97" s="42"/>
      <c r="G97" s="42"/>
      <c r="H97" s="42"/>
      <c r="I97" s="42"/>
      <c r="J97" s="193">
        <f>BK97</f>
        <v>0</v>
      </c>
      <c r="K97" s="42"/>
      <c r="L97" s="46"/>
      <c r="M97" s="97"/>
      <c r="N97" s="194"/>
      <c r="O97" s="98"/>
      <c r="P97" s="195">
        <f>P98+P169</f>
        <v>0</v>
      </c>
      <c r="Q97" s="98"/>
      <c r="R97" s="195">
        <f>R98+R169</f>
        <v>25.560006028876799</v>
      </c>
      <c r="S97" s="98"/>
      <c r="T97" s="196">
        <f>T98+T169</f>
        <v>1.514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76</v>
      </c>
      <c r="AU97" s="19" t="s">
        <v>122</v>
      </c>
      <c r="BK97" s="197">
        <f>BK98+BK169</f>
        <v>0</v>
      </c>
    </row>
    <row r="98" s="12" customFormat="1" ht="25.92" customHeight="1">
      <c r="A98" s="12"/>
      <c r="B98" s="198"/>
      <c r="C98" s="199"/>
      <c r="D98" s="200" t="s">
        <v>76</v>
      </c>
      <c r="E98" s="201" t="s">
        <v>159</v>
      </c>
      <c r="F98" s="201" t="s">
        <v>160</v>
      </c>
      <c r="G98" s="199"/>
      <c r="H98" s="199"/>
      <c r="I98" s="202"/>
      <c r="J98" s="203">
        <f>BK98</f>
        <v>0</v>
      </c>
      <c r="K98" s="199"/>
      <c r="L98" s="204"/>
      <c r="M98" s="205"/>
      <c r="N98" s="206"/>
      <c r="O98" s="206"/>
      <c r="P98" s="207">
        <f>P99+P163</f>
        <v>0</v>
      </c>
      <c r="Q98" s="206"/>
      <c r="R98" s="207">
        <f>R99+R163</f>
        <v>19.734007312276798</v>
      </c>
      <c r="S98" s="206"/>
      <c r="T98" s="208">
        <f>T99+T163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81</v>
      </c>
      <c r="AT98" s="210" t="s">
        <v>76</v>
      </c>
      <c r="AU98" s="210" t="s">
        <v>77</v>
      </c>
      <c r="AY98" s="209" t="s">
        <v>161</v>
      </c>
      <c r="BK98" s="211">
        <f>BK99+BK163</f>
        <v>0</v>
      </c>
    </row>
    <row r="99" s="12" customFormat="1" ht="22.8" customHeight="1">
      <c r="A99" s="12"/>
      <c r="B99" s="198"/>
      <c r="C99" s="199"/>
      <c r="D99" s="200" t="s">
        <v>76</v>
      </c>
      <c r="E99" s="212" t="s">
        <v>199</v>
      </c>
      <c r="F99" s="212" t="s">
        <v>230</v>
      </c>
      <c r="G99" s="199"/>
      <c r="H99" s="199"/>
      <c r="I99" s="202"/>
      <c r="J99" s="213">
        <f>BK99</f>
        <v>0</v>
      </c>
      <c r="K99" s="199"/>
      <c r="L99" s="204"/>
      <c r="M99" s="205"/>
      <c r="N99" s="206"/>
      <c r="O99" s="206"/>
      <c r="P99" s="207">
        <f>P100+SUM(P101:P110)+P149</f>
        <v>0</v>
      </c>
      <c r="Q99" s="206"/>
      <c r="R99" s="207">
        <f>R100+SUM(R101:R110)+R149</f>
        <v>19.603270312276798</v>
      </c>
      <c r="S99" s="206"/>
      <c r="T99" s="208">
        <f>T100+SUM(T101:T110)+T149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81</v>
      </c>
      <c r="AT99" s="210" t="s">
        <v>76</v>
      </c>
      <c r="AU99" s="210" t="s">
        <v>81</v>
      </c>
      <c r="AY99" s="209" t="s">
        <v>161</v>
      </c>
      <c r="BK99" s="211">
        <f>BK100+SUM(BK101:BK110)+BK149</f>
        <v>0</v>
      </c>
    </row>
    <row r="100" s="2" customFormat="1" ht="21.75" customHeight="1">
      <c r="A100" s="40"/>
      <c r="B100" s="41"/>
      <c r="C100" s="214" t="s">
        <v>81</v>
      </c>
      <c r="D100" s="214" t="s">
        <v>164</v>
      </c>
      <c r="E100" s="215" t="s">
        <v>1120</v>
      </c>
      <c r="F100" s="216" t="s">
        <v>1121</v>
      </c>
      <c r="G100" s="217" t="s">
        <v>309</v>
      </c>
      <c r="H100" s="218">
        <v>0.20200000000000001</v>
      </c>
      <c r="I100" s="219"/>
      <c r="J100" s="220">
        <f>ROUND(I100*H100,2)</f>
        <v>0</v>
      </c>
      <c r="K100" s="216" t="s">
        <v>168</v>
      </c>
      <c r="L100" s="46"/>
      <c r="M100" s="221" t="s">
        <v>19</v>
      </c>
      <c r="N100" s="222" t="s">
        <v>48</v>
      </c>
      <c r="O100" s="86"/>
      <c r="P100" s="223">
        <f>O100*H100</f>
        <v>0</v>
      </c>
      <c r="Q100" s="223">
        <v>2.5018699999999998</v>
      </c>
      <c r="R100" s="223">
        <f>Q100*H100</f>
        <v>0.50537774000000002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169</v>
      </c>
      <c r="AT100" s="225" t="s">
        <v>164</v>
      </c>
      <c r="AU100" s="225" t="s">
        <v>85</v>
      </c>
      <c r="AY100" s="19" t="s">
        <v>161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81</v>
      </c>
      <c r="BK100" s="226">
        <f>ROUND(I100*H100,2)</f>
        <v>0</v>
      </c>
      <c r="BL100" s="19" t="s">
        <v>169</v>
      </c>
      <c r="BM100" s="225" t="s">
        <v>1122</v>
      </c>
    </row>
    <row r="101" s="2" customFormat="1">
      <c r="A101" s="40"/>
      <c r="B101" s="41"/>
      <c r="C101" s="42"/>
      <c r="D101" s="227" t="s">
        <v>171</v>
      </c>
      <c r="E101" s="42"/>
      <c r="F101" s="228" t="s">
        <v>1123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171</v>
      </c>
      <c r="AU101" s="19" t="s">
        <v>85</v>
      </c>
    </row>
    <row r="102" s="14" customFormat="1">
      <c r="A102" s="14"/>
      <c r="B102" s="244"/>
      <c r="C102" s="245"/>
      <c r="D102" s="234" t="s">
        <v>173</v>
      </c>
      <c r="E102" s="246" t="s">
        <v>19</v>
      </c>
      <c r="F102" s="247" t="s">
        <v>1124</v>
      </c>
      <c r="G102" s="245"/>
      <c r="H102" s="246" t="s">
        <v>19</v>
      </c>
      <c r="I102" s="248"/>
      <c r="J102" s="245"/>
      <c r="K102" s="245"/>
      <c r="L102" s="249"/>
      <c r="M102" s="250"/>
      <c r="N102" s="251"/>
      <c r="O102" s="251"/>
      <c r="P102" s="251"/>
      <c r="Q102" s="251"/>
      <c r="R102" s="251"/>
      <c r="S102" s="251"/>
      <c r="T102" s="25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3" t="s">
        <v>173</v>
      </c>
      <c r="AU102" s="253" t="s">
        <v>85</v>
      </c>
      <c r="AV102" s="14" t="s">
        <v>81</v>
      </c>
      <c r="AW102" s="14" t="s">
        <v>37</v>
      </c>
      <c r="AX102" s="14" t="s">
        <v>77</v>
      </c>
      <c r="AY102" s="253" t="s">
        <v>161</v>
      </c>
    </row>
    <row r="103" s="13" customFormat="1">
      <c r="A103" s="13"/>
      <c r="B103" s="232"/>
      <c r="C103" s="233"/>
      <c r="D103" s="234" t="s">
        <v>173</v>
      </c>
      <c r="E103" s="235" t="s">
        <v>19</v>
      </c>
      <c r="F103" s="236" t="s">
        <v>1125</v>
      </c>
      <c r="G103" s="233"/>
      <c r="H103" s="237">
        <v>0.20200000000000001</v>
      </c>
      <c r="I103" s="238"/>
      <c r="J103" s="233"/>
      <c r="K103" s="233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173</v>
      </c>
      <c r="AU103" s="243" t="s">
        <v>85</v>
      </c>
      <c r="AV103" s="13" t="s">
        <v>85</v>
      </c>
      <c r="AW103" s="13" t="s">
        <v>37</v>
      </c>
      <c r="AX103" s="13" t="s">
        <v>81</v>
      </c>
      <c r="AY103" s="243" t="s">
        <v>161</v>
      </c>
    </row>
    <row r="104" s="2" customFormat="1" ht="21.75" customHeight="1">
      <c r="A104" s="40"/>
      <c r="B104" s="41"/>
      <c r="C104" s="214" t="s">
        <v>85</v>
      </c>
      <c r="D104" s="214" t="s">
        <v>164</v>
      </c>
      <c r="E104" s="215" t="s">
        <v>1120</v>
      </c>
      <c r="F104" s="216" t="s">
        <v>1121</v>
      </c>
      <c r="G104" s="217" t="s">
        <v>309</v>
      </c>
      <c r="H104" s="218">
        <v>0.20200000000000001</v>
      </c>
      <c r="I104" s="219"/>
      <c r="J104" s="220">
        <f>ROUND(I104*H104,2)</f>
        <v>0</v>
      </c>
      <c r="K104" s="216" t="s">
        <v>168</v>
      </c>
      <c r="L104" s="46"/>
      <c r="M104" s="221" t="s">
        <v>19</v>
      </c>
      <c r="N104" s="222" t="s">
        <v>48</v>
      </c>
      <c r="O104" s="86"/>
      <c r="P104" s="223">
        <f>O104*H104</f>
        <v>0</v>
      </c>
      <c r="Q104" s="223">
        <v>2.5018699999999998</v>
      </c>
      <c r="R104" s="223">
        <f>Q104*H104</f>
        <v>0.50537774000000002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169</v>
      </c>
      <c r="AT104" s="225" t="s">
        <v>164</v>
      </c>
      <c r="AU104" s="225" t="s">
        <v>85</v>
      </c>
      <c r="AY104" s="19" t="s">
        <v>161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81</v>
      </c>
      <c r="BK104" s="226">
        <f>ROUND(I104*H104,2)</f>
        <v>0</v>
      </c>
      <c r="BL104" s="19" t="s">
        <v>169</v>
      </c>
      <c r="BM104" s="225" t="s">
        <v>1126</v>
      </c>
    </row>
    <row r="105" s="2" customFormat="1">
      <c r="A105" s="40"/>
      <c r="B105" s="41"/>
      <c r="C105" s="42"/>
      <c r="D105" s="227" t="s">
        <v>171</v>
      </c>
      <c r="E105" s="42"/>
      <c r="F105" s="228" t="s">
        <v>1123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171</v>
      </c>
      <c r="AU105" s="19" t="s">
        <v>85</v>
      </c>
    </row>
    <row r="106" s="14" customFormat="1">
      <c r="A106" s="14"/>
      <c r="B106" s="244"/>
      <c r="C106" s="245"/>
      <c r="D106" s="234" t="s">
        <v>173</v>
      </c>
      <c r="E106" s="246" t="s">
        <v>19</v>
      </c>
      <c r="F106" s="247" t="s">
        <v>1124</v>
      </c>
      <c r="G106" s="245"/>
      <c r="H106" s="246" t="s">
        <v>19</v>
      </c>
      <c r="I106" s="248"/>
      <c r="J106" s="245"/>
      <c r="K106" s="245"/>
      <c r="L106" s="249"/>
      <c r="M106" s="250"/>
      <c r="N106" s="251"/>
      <c r="O106" s="251"/>
      <c r="P106" s="251"/>
      <c r="Q106" s="251"/>
      <c r="R106" s="251"/>
      <c r="S106" s="251"/>
      <c r="T106" s="25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3" t="s">
        <v>173</v>
      </c>
      <c r="AU106" s="253" t="s">
        <v>85</v>
      </c>
      <c r="AV106" s="14" t="s">
        <v>81</v>
      </c>
      <c r="AW106" s="14" t="s">
        <v>37</v>
      </c>
      <c r="AX106" s="14" t="s">
        <v>77</v>
      </c>
      <c r="AY106" s="253" t="s">
        <v>161</v>
      </c>
    </row>
    <row r="107" s="13" customFormat="1">
      <c r="A107" s="13"/>
      <c r="B107" s="232"/>
      <c r="C107" s="233"/>
      <c r="D107" s="234" t="s">
        <v>173</v>
      </c>
      <c r="E107" s="235" t="s">
        <v>19</v>
      </c>
      <c r="F107" s="236" t="s">
        <v>1125</v>
      </c>
      <c r="G107" s="233"/>
      <c r="H107" s="237">
        <v>0.20200000000000001</v>
      </c>
      <c r="I107" s="238"/>
      <c r="J107" s="233"/>
      <c r="K107" s="233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173</v>
      </c>
      <c r="AU107" s="243" t="s">
        <v>85</v>
      </c>
      <c r="AV107" s="13" t="s">
        <v>85</v>
      </c>
      <c r="AW107" s="13" t="s">
        <v>37</v>
      </c>
      <c r="AX107" s="13" t="s">
        <v>81</v>
      </c>
      <c r="AY107" s="243" t="s">
        <v>161</v>
      </c>
    </row>
    <row r="108" s="2" customFormat="1" ht="21.75" customHeight="1">
      <c r="A108" s="40"/>
      <c r="B108" s="41"/>
      <c r="C108" s="214" t="s">
        <v>162</v>
      </c>
      <c r="D108" s="214" t="s">
        <v>164</v>
      </c>
      <c r="E108" s="215" t="s">
        <v>1127</v>
      </c>
      <c r="F108" s="216" t="s">
        <v>1128</v>
      </c>
      <c r="G108" s="217" t="s">
        <v>309</v>
      </c>
      <c r="H108" s="218">
        <v>0.20200000000000001</v>
      </c>
      <c r="I108" s="219"/>
      <c r="J108" s="220">
        <f>ROUND(I108*H108,2)</f>
        <v>0</v>
      </c>
      <c r="K108" s="216" t="s">
        <v>168</v>
      </c>
      <c r="L108" s="46"/>
      <c r="M108" s="221" t="s">
        <v>19</v>
      </c>
      <c r="N108" s="222" t="s">
        <v>48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169</v>
      </c>
      <c r="AT108" s="225" t="s">
        <v>164</v>
      </c>
      <c r="AU108" s="225" t="s">
        <v>85</v>
      </c>
      <c r="AY108" s="19" t="s">
        <v>161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81</v>
      </c>
      <c r="BK108" s="226">
        <f>ROUND(I108*H108,2)</f>
        <v>0</v>
      </c>
      <c r="BL108" s="19" t="s">
        <v>169</v>
      </c>
      <c r="BM108" s="225" t="s">
        <v>1129</v>
      </c>
    </row>
    <row r="109" s="2" customFormat="1">
      <c r="A109" s="40"/>
      <c r="B109" s="41"/>
      <c r="C109" s="42"/>
      <c r="D109" s="227" t="s">
        <v>171</v>
      </c>
      <c r="E109" s="42"/>
      <c r="F109" s="228" t="s">
        <v>1130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171</v>
      </c>
      <c r="AU109" s="19" t="s">
        <v>85</v>
      </c>
    </row>
    <row r="110" s="12" customFormat="1" ht="20.88" customHeight="1">
      <c r="A110" s="12"/>
      <c r="B110" s="198"/>
      <c r="C110" s="199"/>
      <c r="D110" s="200" t="s">
        <v>76</v>
      </c>
      <c r="E110" s="212" t="s">
        <v>590</v>
      </c>
      <c r="F110" s="212" t="s">
        <v>1131</v>
      </c>
      <c r="G110" s="199"/>
      <c r="H110" s="199"/>
      <c r="I110" s="202"/>
      <c r="J110" s="213">
        <f>BK110</f>
        <v>0</v>
      </c>
      <c r="K110" s="199"/>
      <c r="L110" s="204"/>
      <c r="M110" s="205"/>
      <c r="N110" s="206"/>
      <c r="O110" s="206"/>
      <c r="P110" s="207">
        <f>SUM(P111:P148)</f>
        <v>0</v>
      </c>
      <c r="Q110" s="206"/>
      <c r="R110" s="207">
        <f>SUM(R111:R148)</f>
        <v>4.9284060519999997</v>
      </c>
      <c r="S110" s="206"/>
      <c r="T110" s="208">
        <f>SUM(T111:T148)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81</v>
      </c>
      <c r="AT110" s="210" t="s">
        <v>76</v>
      </c>
      <c r="AU110" s="210" t="s">
        <v>85</v>
      </c>
      <c r="AY110" s="209" t="s">
        <v>161</v>
      </c>
      <c r="BK110" s="211">
        <f>SUM(BK111:BK148)</f>
        <v>0</v>
      </c>
    </row>
    <row r="111" s="2" customFormat="1" ht="24.15" customHeight="1">
      <c r="A111" s="40"/>
      <c r="B111" s="41"/>
      <c r="C111" s="214" t="s">
        <v>169</v>
      </c>
      <c r="D111" s="214" t="s">
        <v>164</v>
      </c>
      <c r="E111" s="215" t="s">
        <v>1132</v>
      </c>
      <c r="F111" s="216" t="s">
        <v>1133</v>
      </c>
      <c r="G111" s="217" t="s">
        <v>167</v>
      </c>
      <c r="H111" s="218">
        <v>140.06800000000001</v>
      </c>
      <c r="I111" s="219"/>
      <c r="J111" s="220">
        <f>ROUND(I111*H111,2)</f>
        <v>0</v>
      </c>
      <c r="K111" s="216" t="s">
        <v>168</v>
      </c>
      <c r="L111" s="46"/>
      <c r="M111" s="221" t="s">
        <v>19</v>
      </c>
      <c r="N111" s="222" t="s">
        <v>48</v>
      </c>
      <c r="O111" s="86"/>
      <c r="P111" s="223">
        <f>O111*H111</f>
        <v>0</v>
      </c>
      <c r="Q111" s="223">
        <v>0.0043839999999999999</v>
      </c>
      <c r="R111" s="223">
        <f>Q111*H111</f>
        <v>0.61405811200000004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169</v>
      </c>
      <c r="AT111" s="225" t="s">
        <v>164</v>
      </c>
      <c r="AU111" s="225" t="s">
        <v>162</v>
      </c>
      <c r="AY111" s="19" t="s">
        <v>161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81</v>
      </c>
      <c r="BK111" s="226">
        <f>ROUND(I111*H111,2)</f>
        <v>0</v>
      </c>
      <c r="BL111" s="19" t="s">
        <v>169</v>
      </c>
      <c r="BM111" s="225" t="s">
        <v>1134</v>
      </c>
    </row>
    <row r="112" s="2" customFormat="1">
      <c r="A112" s="40"/>
      <c r="B112" s="41"/>
      <c r="C112" s="42"/>
      <c r="D112" s="227" t="s">
        <v>171</v>
      </c>
      <c r="E112" s="42"/>
      <c r="F112" s="228" t="s">
        <v>1135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171</v>
      </c>
      <c r="AU112" s="19" t="s">
        <v>162</v>
      </c>
    </row>
    <row r="113" s="14" customFormat="1">
      <c r="A113" s="14"/>
      <c r="B113" s="244"/>
      <c r="C113" s="245"/>
      <c r="D113" s="234" t="s">
        <v>173</v>
      </c>
      <c r="E113" s="246" t="s">
        <v>19</v>
      </c>
      <c r="F113" s="247" t="s">
        <v>1136</v>
      </c>
      <c r="G113" s="245"/>
      <c r="H113" s="246" t="s">
        <v>19</v>
      </c>
      <c r="I113" s="248"/>
      <c r="J113" s="245"/>
      <c r="K113" s="245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173</v>
      </c>
      <c r="AU113" s="253" t="s">
        <v>162</v>
      </c>
      <c r="AV113" s="14" t="s">
        <v>81</v>
      </c>
      <c r="AW113" s="14" t="s">
        <v>37</v>
      </c>
      <c r="AX113" s="14" t="s">
        <v>77</v>
      </c>
      <c r="AY113" s="253" t="s">
        <v>161</v>
      </c>
    </row>
    <row r="114" s="13" customFormat="1">
      <c r="A114" s="13"/>
      <c r="B114" s="232"/>
      <c r="C114" s="233"/>
      <c r="D114" s="234" t="s">
        <v>173</v>
      </c>
      <c r="E114" s="235" t="s">
        <v>19</v>
      </c>
      <c r="F114" s="236" t="s">
        <v>1137</v>
      </c>
      <c r="G114" s="233"/>
      <c r="H114" s="237">
        <v>23.120000000000001</v>
      </c>
      <c r="I114" s="238"/>
      <c r="J114" s="233"/>
      <c r="K114" s="233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173</v>
      </c>
      <c r="AU114" s="243" t="s">
        <v>162</v>
      </c>
      <c r="AV114" s="13" t="s">
        <v>85</v>
      </c>
      <c r="AW114" s="13" t="s">
        <v>37</v>
      </c>
      <c r="AX114" s="13" t="s">
        <v>77</v>
      </c>
      <c r="AY114" s="243" t="s">
        <v>161</v>
      </c>
    </row>
    <row r="115" s="14" customFormat="1">
      <c r="A115" s="14"/>
      <c r="B115" s="244"/>
      <c r="C115" s="245"/>
      <c r="D115" s="234" t="s">
        <v>173</v>
      </c>
      <c r="E115" s="246" t="s">
        <v>19</v>
      </c>
      <c r="F115" s="247" t="s">
        <v>1138</v>
      </c>
      <c r="G115" s="245"/>
      <c r="H115" s="246" t="s">
        <v>19</v>
      </c>
      <c r="I115" s="248"/>
      <c r="J115" s="245"/>
      <c r="K115" s="245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173</v>
      </c>
      <c r="AU115" s="253" t="s">
        <v>162</v>
      </c>
      <c r="AV115" s="14" t="s">
        <v>81</v>
      </c>
      <c r="AW115" s="14" t="s">
        <v>37</v>
      </c>
      <c r="AX115" s="14" t="s">
        <v>77</v>
      </c>
      <c r="AY115" s="253" t="s">
        <v>161</v>
      </c>
    </row>
    <row r="116" s="13" customFormat="1">
      <c r="A116" s="13"/>
      <c r="B116" s="232"/>
      <c r="C116" s="233"/>
      <c r="D116" s="234" t="s">
        <v>173</v>
      </c>
      <c r="E116" s="235" t="s">
        <v>19</v>
      </c>
      <c r="F116" s="236" t="s">
        <v>1139</v>
      </c>
      <c r="G116" s="233"/>
      <c r="H116" s="237">
        <v>116.94799999999999</v>
      </c>
      <c r="I116" s="238"/>
      <c r="J116" s="233"/>
      <c r="K116" s="233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173</v>
      </c>
      <c r="AU116" s="243" t="s">
        <v>162</v>
      </c>
      <c r="AV116" s="13" t="s">
        <v>85</v>
      </c>
      <c r="AW116" s="13" t="s">
        <v>37</v>
      </c>
      <c r="AX116" s="13" t="s">
        <v>77</v>
      </c>
      <c r="AY116" s="243" t="s">
        <v>161</v>
      </c>
    </row>
    <row r="117" s="15" customFormat="1">
      <c r="A117" s="15"/>
      <c r="B117" s="265"/>
      <c r="C117" s="266"/>
      <c r="D117" s="234" t="s">
        <v>173</v>
      </c>
      <c r="E117" s="267" t="s">
        <v>19</v>
      </c>
      <c r="F117" s="268" t="s">
        <v>210</v>
      </c>
      <c r="G117" s="266"/>
      <c r="H117" s="269">
        <v>140.06799999999998</v>
      </c>
      <c r="I117" s="270"/>
      <c r="J117" s="266"/>
      <c r="K117" s="266"/>
      <c r="L117" s="271"/>
      <c r="M117" s="272"/>
      <c r="N117" s="273"/>
      <c r="O117" s="273"/>
      <c r="P117" s="273"/>
      <c r="Q117" s="273"/>
      <c r="R117" s="273"/>
      <c r="S117" s="273"/>
      <c r="T117" s="274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75" t="s">
        <v>173</v>
      </c>
      <c r="AU117" s="275" t="s">
        <v>162</v>
      </c>
      <c r="AV117" s="15" t="s">
        <v>169</v>
      </c>
      <c r="AW117" s="15" t="s">
        <v>37</v>
      </c>
      <c r="AX117" s="15" t="s">
        <v>81</v>
      </c>
      <c r="AY117" s="275" t="s">
        <v>161</v>
      </c>
    </row>
    <row r="118" s="2" customFormat="1" ht="24.15" customHeight="1">
      <c r="A118" s="40"/>
      <c r="B118" s="41"/>
      <c r="C118" s="214" t="s">
        <v>191</v>
      </c>
      <c r="D118" s="214" t="s">
        <v>164</v>
      </c>
      <c r="E118" s="215" t="s">
        <v>1140</v>
      </c>
      <c r="F118" s="216" t="s">
        <v>1141</v>
      </c>
      <c r="G118" s="217" t="s">
        <v>167</v>
      </c>
      <c r="H118" s="218">
        <v>210.179</v>
      </c>
      <c r="I118" s="219"/>
      <c r="J118" s="220">
        <f>ROUND(I118*H118,2)</f>
        <v>0</v>
      </c>
      <c r="K118" s="216" t="s">
        <v>168</v>
      </c>
      <c r="L118" s="46"/>
      <c r="M118" s="221" t="s">
        <v>19</v>
      </c>
      <c r="N118" s="222" t="s">
        <v>48</v>
      </c>
      <c r="O118" s="86"/>
      <c r="P118" s="223">
        <f>O118*H118</f>
        <v>0</v>
      </c>
      <c r="Q118" s="223">
        <v>0.0103</v>
      </c>
      <c r="R118" s="223">
        <f>Q118*H118</f>
        <v>2.1648437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169</v>
      </c>
      <c r="AT118" s="225" t="s">
        <v>164</v>
      </c>
      <c r="AU118" s="225" t="s">
        <v>162</v>
      </c>
      <c r="AY118" s="19" t="s">
        <v>161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81</v>
      </c>
      <c r="BK118" s="226">
        <f>ROUND(I118*H118,2)</f>
        <v>0</v>
      </c>
      <c r="BL118" s="19" t="s">
        <v>169</v>
      </c>
      <c r="BM118" s="225" t="s">
        <v>1142</v>
      </c>
    </row>
    <row r="119" s="2" customFormat="1">
      <c r="A119" s="40"/>
      <c r="B119" s="41"/>
      <c r="C119" s="42"/>
      <c r="D119" s="227" t="s">
        <v>171</v>
      </c>
      <c r="E119" s="42"/>
      <c r="F119" s="228" t="s">
        <v>1143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171</v>
      </c>
      <c r="AU119" s="19" t="s">
        <v>162</v>
      </c>
    </row>
    <row r="120" s="14" customFormat="1">
      <c r="A120" s="14"/>
      <c r="B120" s="244"/>
      <c r="C120" s="245"/>
      <c r="D120" s="234" t="s">
        <v>173</v>
      </c>
      <c r="E120" s="246" t="s">
        <v>19</v>
      </c>
      <c r="F120" s="247" t="s">
        <v>426</v>
      </c>
      <c r="G120" s="245"/>
      <c r="H120" s="246" t="s">
        <v>19</v>
      </c>
      <c r="I120" s="248"/>
      <c r="J120" s="245"/>
      <c r="K120" s="245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173</v>
      </c>
      <c r="AU120" s="253" t="s">
        <v>162</v>
      </c>
      <c r="AV120" s="14" t="s">
        <v>81</v>
      </c>
      <c r="AW120" s="14" t="s">
        <v>37</v>
      </c>
      <c r="AX120" s="14" t="s">
        <v>77</v>
      </c>
      <c r="AY120" s="253" t="s">
        <v>161</v>
      </c>
    </row>
    <row r="121" s="13" customFormat="1">
      <c r="A121" s="13"/>
      <c r="B121" s="232"/>
      <c r="C121" s="233"/>
      <c r="D121" s="234" t="s">
        <v>173</v>
      </c>
      <c r="E121" s="235" t="s">
        <v>19</v>
      </c>
      <c r="F121" s="236" t="s">
        <v>427</v>
      </c>
      <c r="G121" s="233"/>
      <c r="H121" s="237">
        <v>71.701999999999998</v>
      </c>
      <c r="I121" s="238"/>
      <c r="J121" s="233"/>
      <c r="K121" s="233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173</v>
      </c>
      <c r="AU121" s="243" t="s">
        <v>162</v>
      </c>
      <c r="AV121" s="13" t="s">
        <v>85</v>
      </c>
      <c r="AW121" s="13" t="s">
        <v>37</v>
      </c>
      <c r="AX121" s="13" t="s">
        <v>77</v>
      </c>
      <c r="AY121" s="243" t="s">
        <v>161</v>
      </c>
    </row>
    <row r="122" s="14" customFormat="1">
      <c r="A122" s="14"/>
      <c r="B122" s="244"/>
      <c r="C122" s="245"/>
      <c r="D122" s="234" t="s">
        <v>173</v>
      </c>
      <c r="E122" s="246" t="s">
        <v>19</v>
      </c>
      <c r="F122" s="247" t="s">
        <v>428</v>
      </c>
      <c r="G122" s="245"/>
      <c r="H122" s="246" t="s">
        <v>19</v>
      </c>
      <c r="I122" s="248"/>
      <c r="J122" s="245"/>
      <c r="K122" s="245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173</v>
      </c>
      <c r="AU122" s="253" t="s">
        <v>162</v>
      </c>
      <c r="AV122" s="14" t="s">
        <v>81</v>
      </c>
      <c r="AW122" s="14" t="s">
        <v>37</v>
      </c>
      <c r="AX122" s="14" t="s">
        <v>77</v>
      </c>
      <c r="AY122" s="253" t="s">
        <v>161</v>
      </c>
    </row>
    <row r="123" s="13" customFormat="1">
      <c r="A123" s="13"/>
      <c r="B123" s="232"/>
      <c r="C123" s="233"/>
      <c r="D123" s="234" t="s">
        <v>173</v>
      </c>
      <c r="E123" s="235" t="s">
        <v>19</v>
      </c>
      <c r="F123" s="236" t="s">
        <v>429</v>
      </c>
      <c r="G123" s="233"/>
      <c r="H123" s="237">
        <v>35.850999999999999</v>
      </c>
      <c r="I123" s="238"/>
      <c r="J123" s="233"/>
      <c r="K123" s="233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173</v>
      </c>
      <c r="AU123" s="243" t="s">
        <v>162</v>
      </c>
      <c r="AV123" s="13" t="s">
        <v>85</v>
      </c>
      <c r="AW123" s="13" t="s">
        <v>37</v>
      </c>
      <c r="AX123" s="13" t="s">
        <v>77</v>
      </c>
      <c r="AY123" s="243" t="s">
        <v>161</v>
      </c>
    </row>
    <row r="124" s="13" customFormat="1">
      <c r="A124" s="13"/>
      <c r="B124" s="232"/>
      <c r="C124" s="233"/>
      <c r="D124" s="234" t="s">
        <v>173</v>
      </c>
      <c r="E124" s="235" t="s">
        <v>19</v>
      </c>
      <c r="F124" s="236" t="s">
        <v>430</v>
      </c>
      <c r="G124" s="233"/>
      <c r="H124" s="237">
        <v>3.431</v>
      </c>
      <c r="I124" s="238"/>
      <c r="J124" s="233"/>
      <c r="K124" s="233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173</v>
      </c>
      <c r="AU124" s="243" t="s">
        <v>162</v>
      </c>
      <c r="AV124" s="13" t="s">
        <v>85</v>
      </c>
      <c r="AW124" s="13" t="s">
        <v>37</v>
      </c>
      <c r="AX124" s="13" t="s">
        <v>77</v>
      </c>
      <c r="AY124" s="243" t="s">
        <v>161</v>
      </c>
    </row>
    <row r="125" s="14" customFormat="1">
      <c r="A125" s="14"/>
      <c r="B125" s="244"/>
      <c r="C125" s="245"/>
      <c r="D125" s="234" t="s">
        <v>173</v>
      </c>
      <c r="E125" s="246" t="s">
        <v>19</v>
      </c>
      <c r="F125" s="247" t="s">
        <v>431</v>
      </c>
      <c r="G125" s="245"/>
      <c r="H125" s="246" t="s">
        <v>19</v>
      </c>
      <c r="I125" s="248"/>
      <c r="J125" s="245"/>
      <c r="K125" s="245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173</v>
      </c>
      <c r="AU125" s="253" t="s">
        <v>162</v>
      </c>
      <c r="AV125" s="14" t="s">
        <v>81</v>
      </c>
      <c r="AW125" s="14" t="s">
        <v>37</v>
      </c>
      <c r="AX125" s="14" t="s">
        <v>77</v>
      </c>
      <c r="AY125" s="253" t="s">
        <v>161</v>
      </c>
    </row>
    <row r="126" s="13" customFormat="1">
      <c r="A126" s="13"/>
      <c r="B126" s="232"/>
      <c r="C126" s="233"/>
      <c r="D126" s="234" t="s">
        <v>173</v>
      </c>
      <c r="E126" s="235" t="s">
        <v>19</v>
      </c>
      <c r="F126" s="236" t="s">
        <v>429</v>
      </c>
      <c r="G126" s="233"/>
      <c r="H126" s="237">
        <v>35.850999999999999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173</v>
      </c>
      <c r="AU126" s="243" t="s">
        <v>162</v>
      </c>
      <c r="AV126" s="13" t="s">
        <v>85</v>
      </c>
      <c r="AW126" s="13" t="s">
        <v>37</v>
      </c>
      <c r="AX126" s="13" t="s">
        <v>77</v>
      </c>
      <c r="AY126" s="243" t="s">
        <v>161</v>
      </c>
    </row>
    <row r="127" s="13" customFormat="1">
      <c r="A127" s="13"/>
      <c r="B127" s="232"/>
      <c r="C127" s="233"/>
      <c r="D127" s="234" t="s">
        <v>173</v>
      </c>
      <c r="E127" s="235" t="s">
        <v>19</v>
      </c>
      <c r="F127" s="236" t="s">
        <v>432</v>
      </c>
      <c r="G127" s="233"/>
      <c r="H127" s="237">
        <v>-2.0299999999999998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173</v>
      </c>
      <c r="AU127" s="243" t="s">
        <v>162</v>
      </c>
      <c r="AV127" s="13" t="s">
        <v>85</v>
      </c>
      <c r="AW127" s="13" t="s">
        <v>37</v>
      </c>
      <c r="AX127" s="13" t="s">
        <v>77</v>
      </c>
      <c r="AY127" s="243" t="s">
        <v>161</v>
      </c>
    </row>
    <row r="128" s="14" customFormat="1">
      <c r="A128" s="14"/>
      <c r="B128" s="244"/>
      <c r="C128" s="245"/>
      <c r="D128" s="234" t="s">
        <v>173</v>
      </c>
      <c r="E128" s="246" t="s">
        <v>19</v>
      </c>
      <c r="F128" s="247" t="s">
        <v>433</v>
      </c>
      <c r="G128" s="245"/>
      <c r="H128" s="246" t="s">
        <v>19</v>
      </c>
      <c r="I128" s="248"/>
      <c r="J128" s="245"/>
      <c r="K128" s="245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173</v>
      </c>
      <c r="AU128" s="253" t="s">
        <v>162</v>
      </c>
      <c r="AV128" s="14" t="s">
        <v>81</v>
      </c>
      <c r="AW128" s="14" t="s">
        <v>37</v>
      </c>
      <c r="AX128" s="14" t="s">
        <v>77</v>
      </c>
      <c r="AY128" s="253" t="s">
        <v>161</v>
      </c>
    </row>
    <row r="129" s="13" customFormat="1">
      <c r="A129" s="13"/>
      <c r="B129" s="232"/>
      <c r="C129" s="233"/>
      <c r="D129" s="234" t="s">
        <v>173</v>
      </c>
      <c r="E129" s="235" t="s">
        <v>19</v>
      </c>
      <c r="F129" s="236" t="s">
        <v>434</v>
      </c>
      <c r="G129" s="233"/>
      <c r="H129" s="237">
        <v>16.327999999999999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173</v>
      </c>
      <c r="AU129" s="243" t="s">
        <v>162</v>
      </c>
      <c r="AV129" s="13" t="s">
        <v>85</v>
      </c>
      <c r="AW129" s="13" t="s">
        <v>37</v>
      </c>
      <c r="AX129" s="13" t="s">
        <v>77</v>
      </c>
      <c r="AY129" s="243" t="s">
        <v>161</v>
      </c>
    </row>
    <row r="130" s="14" customFormat="1">
      <c r="A130" s="14"/>
      <c r="B130" s="244"/>
      <c r="C130" s="245"/>
      <c r="D130" s="234" t="s">
        <v>173</v>
      </c>
      <c r="E130" s="246" t="s">
        <v>19</v>
      </c>
      <c r="F130" s="247" t="s">
        <v>435</v>
      </c>
      <c r="G130" s="245"/>
      <c r="H130" s="246" t="s">
        <v>19</v>
      </c>
      <c r="I130" s="248"/>
      <c r="J130" s="245"/>
      <c r="K130" s="245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173</v>
      </c>
      <c r="AU130" s="253" t="s">
        <v>162</v>
      </c>
      <c r="AV130" s="14" t="s">
        <v>81</v>
      </c>
      <c r="AW130" s="14" t="s">
        <v>37</v>
      </c>
      <c r="AX130" s="14" t="s">
        <v>77</v>
      </c>
      <c r="AY130" s="253" t="s">
        <v>161</v>
      </c>
    </row>
    <row r="131" s="13" customFormat="1">
      <c r="A131" s="13"/>
      <c r="B131" s="232"/>
      <c r="C131" s="233"/>
      <c r="D131" s="234" t="s">
        <v>173</v>
      </c>
      <c r="E131" s="235" t="s">
        <v>19</v>
      </c>
      <c r="F131" s="236" t="s">
        <v>436</v>
      </c>
      <c r="G131" s="233"/>
      <c r="H131" s="237">
        <v>34.963999999999999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173</v>
      </c>
      <c r="AU131" s="243" t="s">
        <v>162</v>
      </c>
      <c r="AV131" s="13" t="s">
        <v>85</v>
      </c>
      <c r="AW131" s="13" t="s">
        <v>37</v>
      </c>
      <c r="AX131" s="13" t="s">
        <v>77</v>
      </c>
      <c r="AY131" s="243" t="s">
        <v>161</v>
      </c>
    </row>
    <row r="132" s="14" customFormat="1">
      <c r="A132" s="14"/>
      <c r="B132" s="244"/>
      <c r="C132" s="245"/>
      <c r="D132" s="234" t="s">
        <v>173</v>
      </c>
      <c r="E132" s="246" t="s">
        <v>19</v>
      </c>
      <c r="F132" s="247" t="s">
        <v>437</v>
      </c>
      <c r="G132" s="245"/>
      <c r="H132" s="246" t="s">
        <v>19</v>
      </c>
      <c r="I132" s="248"/>
      <c r="J132" s="245"/>
      <c r="K132" s="245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173</v>
      </c>
      <c r="AU132" s="253" t="s">
        <v>162</v>
      </c>
      <c r="AV132" s="14" t="s">
        <v>81</v>
      </c>
      <c r="AW132" s="14" t="s">
        <v>37</v>
      </c>
      <c r="AX132" s="14" t="s">
        <v>77</v>
      </c>
      <c r="AY132" s="253" t="s">
        <v>161</v>
      </c>
    </row>
    <row r="133" s="13" customFormat="1">
      <c r="A133" s="13"/>
      <c r="B133" s="232"/>
      <c r="C133" s="233"/>
      <c r="D133" s="234" t="s">
        <v>173</v>
      </c>
      <c r="E133" s="235" t="s">
        <v>19</v>
      </c>
      <c r="F133" s="236" t="s">
        <v>438</v>
      </c>
      <c r="G133" s="233"/>
      <c r="H133" s="237">
        <v>17.481999999999999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173</v>
      </c>
      <c r="AU133" s="243" t="s">
        <v>162</v>
      </c>
      <c r="AV133" s="13" t="s">
        <v>85</v>
      </c>
      <c r="AW133" s="13" t="s">
        <v>37</v>
      </c>
      <c r="AX133" s="13" t="s">
        <v>77</v>
      </c>
      <c r="AY133" s="243" t="s">
        <v>161</v>
      </c>
    </row>
    <row r="134" s="13" customFormat="1">
      <c r="A134" s="13"/>
      <c r="B134" s="232"/>
      <c r="C134" s="233"/>
      <c r="D134" s="234" t="s">
        <v>173</v>
      </c>
      <c r="E134" s="235" t="s">
        <v>19</v>
      </c>
      <c r="F134" s="236" t="s">
        <v>439</v>
      </c>
      <c r="G134" s="233"/>
      <c r="H134" s="237">
        <v>-3.3999999999999999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173</v>
      </c>
      <c r="AU134" s="243" t="s">
        <v>162</v>
      </c>
      <c r="AV134" s="13" t="s">
        <v>85</v>
      </c>
      <c r="AW134" s="13" t="s">
        <v>37</v>
      </c>
      <c r="AX134" s="13" t="s">
        <v>77</v>
      </c>
      <c r="AY134" s="243" t="s">
        <v>161</v>
      </c>
    </row>
    <row r="135" s="15" customFormat="1">
      <c r="A135" s="15"/>
      <c r="B135" s="265"/>
      <c r="C135" s="266"/>
      <c r="D135" s="234" t="s">
        <v>173</v>
      </c>
      <c r="E135" s="267" t="s">
        <v>19</v>
      </c>
      <c r="F135" s="268" t="s">
        <v>210</v>
      </c>
      <c r="G135" s="266"/>
      <c r="H135" s="269">
        <v>210.17899999999997</v>
      </c>
      <c r="I135" s="270"/>
      <c r="J135" s="266"/>
      <c r="K135" s="266"/>
      <c r="L135" s="271"/>
      <c r="M135" s="272"/>
      <c r="N135" s="273"/>
      <c r="O135" s="273"/>
      <c r="P135" s="273"/>
      <c r="Q135" s="273"/>
      <c r="R135" s="273"/>
      <c r="S135" s="273"/>
      <c r="T135" s="274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5" t="s">
        <v>173</v>
      </c>
      <c r="AU135" s="275" t="s">
        <v>162</v>
      </c>
      <c r="AV135" s="15" t="s">
        <v>169</v>
      </c>
      <c r="AW135" s="15" t="s">
        <v>37</v>
      </c>
      <c r="AX135" s="15" t="s">
        <v>81</v>
      </c>
      <c r="AY135" s="275" t="s">
        <v>161</v>
      </c>
    </row>
    <row r="136" s="2" customFormat="1" ht="24.15" customHeight="1">
      <c r="A136" s="40"/>
      <c r="B136" s="41"/>
      <c r="C136" s="214" t="s">
        <v>199</v>
      </c>
      <c r="D136" s="214" t="s">
        <v>164</v>
      </c>
      <c r="E136" s="215" t="s">
        <v>1144</v>
      </c>
      <c r="F136" s="216" t="s">
        <v>1145</v>
      </c>
      <c r="G136" s="217" t="s">
        <v>167</v>
      </c>
      <c r="H136" s="218">
        <v>116.94799999999999</v>
      </c>
      <c r="I136" s="219"/>
      <c r="J136" s="220">
        <f>ROUND(I136*H136,2)</f>
        <v>0</v>
      </c>
      <c r="K136" s="216" t="s">
        <v>168</v>
      </c>
      <c r="L136" s="46"/>
      <c r="M136" s="221" t="s">
        <v>19</v>
      </c>
      <c r="N136" s="222" t="s">
        <v>48</v>
      </c>
      <c r="O136" s="86"/>
      <c r="P136" s="223">
        <f>O136*H136</f>
        <v>0</v>
      </c>
      <c r="Q136" s="223">
        <v>0.018380000000000001</v>
      </c>
      <c r="R136" s="223">
        <f>Q136*H136</f>
        <v>2.1495042399999997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169</v>
      </c>
      <c r="AT136" s="225" t="s">
        <v>164</v>
      </c>
      <c r="AU136" s="225" t="s">
        <v>162</v>
      </c>
      <c r="AY136" s="19" t="s">
        <v>161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81</v>
      </c>
      <c r="BK136" s="226">
        <f>ROUND(I136*H136,2)</f>
        <v>0</v>
      </c>
      <c r="BL136" s="19" t="s">
        <v>169</v>
      </c>
      <c r="BM136" s="225" t="s">
        <v>1146</v>
      </c>
    </row>
    <row r="137" s="2" customFormat="1">
      <c r="A137" s="40"/>
      <c r="B137" s="41"/>
      <c r="C137" s="42"/>
      <c r="D137" s="227" t="s">
        <v>171</v>
      </c>
      <c r="E137" s="42"/>
      <c r="F137" s="228" t="s">
        <v>1147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171</v>
      </c>
      <c r="AU137" s="19" t="s">
        <v>162</v>
      </c>
    </row>
    <row r="138" s="14" customFormat="1">
      <c r="A138" s="14"/>
      <c r="B138" s="244"/>
      <c r="C138" s="245"/>
      <c r="D138" s="234" t="s">
        <v>173</v>
      </c>
      <c r="E138" s="246" t="s">
        <v>19</v>
      </c>
      <c r="F138" s="247" t="s">
        <v>1148</v>
      </c>
      <c r="G138" s="245"/>
      <c r="H138" s="246" t="s">
        <v>19</v>
      </c>
      <c r="I138" s="248"/>
      <c r="J138" s="245"/>
      <c r="K138" s="245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173</v>
      </c>
      <c r="AU138" s="253" t="s">
        <v>162</v>
      </c>
      <c r="AV138" s="14" t="s">
        <v>81</v>
      </c>
      <c r="AW138" s="14" t="s">
        <v>37</v>
      </c>
      <c r="AX138" s="14" t="s">
        <v>77</v>
      </c>
      <c r="AY138" s="253" t="s">
        <v>161</v>
      </c>
    </row>
    <row r="139" s="13" customFormat="1">
      <c r="A139" s="13"/>
      <c r="B139" s="232"/>
      <c r="C139" s="233"/>
      <c r="D139" s="234" t="s">
        <v>173</v>
      </c>
      <c r="E139" s="235" t="s">
        <v>19</v>
      </c>
      <c r="F139" s="236" t="s">
        <v>1149</v>
      </c>
      <c r="G139" s="233"/>
      <c r="H139" s="237">
        <v>21.471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173</v>
      </c>
      <c r="AU139" s="243" t="s">
        <v>162</v>
      </c>
      <c r="AV139" s="13" t="s">
        <v>85</v>
      </c>
      <c r="AW139" s="13" t="s">
        <v>37</v>
      </c>
      <c r="AX139" s="13" t="s">
        <v>77</v>
      </c>
      <c r="AY139" s="243" t="s">
        <v>161</v>
      </c>
    </row>
    <row r="140" s="13" customFormat="1">
      <c r="A140" s="13"/>
      <c r="B140" s="232"/>
      <c r="C140" s="233"/>
      <c r="D140" s="234" t="s">
        <v>173</v>
      </c>
      <c r="E140" s="235" t="s">
        <v>19</v>
      </c>
      <c r="F140" s="236" t="s">
        <v>1150</v>
      </c>
      <c r="G140" s="233"/>
      <c r="H140" s="237">
        <v>20.690999999999999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173</v>
      </c>
      <c r="AU140" s="243" t="s">
        <v>162</v>
      </c>
      <c r="AV140" s="13" t="s">
        <v>85</v>
      </c>
      <c r="AW140" s="13" t="s">
        <v>37</v>
      </c>
      <c r="AX140" s="13" t="s">
        <v>77</v>
      </c>
      <c r="AY140" s="243" t="s">
        <v>161</v>
      </c>
    </row>
    <row r="141" s="13" customFormat="1">
      <c r="A141" s="13"/>
      <c r="B141" s="232"/>
      <c r="C141" s="233"/>
      <c r="D141" s="234" t="s">
        <v>173</v>
      </c>
      <c r="E141" s="235" t="s">
        <v>19</v>
      </c>
      <c r="F141" s="236" t="s">
        <v>1151</v>
      </c>
      <c r="G141" s="233"/>
      <c r="H141" s="237">
        <v>-3.1520000000000001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173</v>
      </c>
      <c r="AU141" s="243" t="s">
        <v>162</v>
      </c>
      <c r="AV141" s="13" t="s">
        <v>85</v>
      </c>
      <c r="AW141" s="13" t="s">
        <v>37</v>
      </c>
      <c r="AX141" s="13" t="s">
        <v>77</v>
      </c>
      <c r="AY141" s="243" t="s">
        <v>161</v>
      </c>
    </row>
    <row r="142" s="13" customFormat="1">
      <c r="A142" s="13"/>
      <c r="B142" s="232"/>
      <c r="C142" s="233"/>
      <c r="D142" s="234" t="s">
        <v>173</v>
      </c>
      <c r="E142" s="235" t="s">
        <v>19</v>
      </c>
      <c r="F142" s="236" t="s">
        <v>1152</v>
      </c>
      <c r="G142" s="233"/>
      <c r="H142" s="237">
        <v>21.257999999999999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173</v>
      </c>
      <c r="AU142" s="243" t="s">
        <v>162</v>
      </c>
      <c r="AV142" s="13" t="s">
        <v>85</v>
      </c>
      <c r="AW142" s="13" t="s">
        <v>37</v>
      </c>
      <c r="AX142" s="13" t="s">
        <v>77</v>
      </c>
      <c r="AY142" s="243" t="s">
        <v>161</v>
      </c>
    </row>
    <row r="143" s="13" customFormat="1">
      <c r="A143" s="13"/>
      <c r="B143" s="232"/>
      <c r="C143" s="233"/>
      <c r="D143" s="234" t="s">
        <v>173</v>
      </c>
      <c r="E143" s="235" t="s">
        <v>19</v>
      </c>
      <c r="F143" s="236" t="s">
        <v>1151</v>
      </c>
      <c r="G143" s="233"/>
      <c r="H143" s="237">
        <v>-3.1520000000000001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173</v>
      </c>
      <c r="AU143" s="243" t="s">
        <v>162</v>
      </c>
      <c r="AV143" s="13" t="s">
        <v>85</v>
      </c>
      <c r="AW143" s="13" t="s">
        <v>37</v>
      </c>
      <c r="AX143" s="13" t="s">
        <v>77</v>
      </c>
      <c r="AY143" s="243" t="s">
        <v>161</v>
      </c>
    </row>
    <row r="144" s="13" customFormat="1">
      <c r="A144" s="13"/>
      <c r="B144" s="232"/>
      <c r="C144" s="233"/>
      <c r="D144" s="234" t="s">
        <v>173</v>
      </c>
      <c r="E144" s="235" t="s">
        <v>19</v>
      </c>
      <c r="F144" s="236" t="s">
        <v>1153</v>
      </c>
      <c r="G144" s="233"/>
      <c r="H144" s="237">
        <v>26.798999999999999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173</v>
      </c>
      <c r="AU144" s="243" t="s">
        <v>162</v>
      </c>
      <c r="AV144" s="13" t="s">
        <v>85</v>
      </c>
      <c r="AW144" s="13" t="s">
        <v>37</v>
      </c>
      <c r="AX144" s="13" t="s">
        <v>77</v>
      </c>
      <c r="AY144" s="243" t="s">
        <v>161</v>
      </c>
    </row>
    <row r="145" s="13" customFormat="1">
      <c r="A145" s="13"/>
      <c r="B145" s="232"/>
      <c r="C145" s="233"/>
      <c r="D145" s="234" t="s">
        <v>173</v>
      </c>
      <c r="E145" s="235" t="s">
        <v>19</v>
      </c>
      <c r="F145" s="236" t="s">
        <v>1154</v>
      </c>
      <c r="G145" s="233"/>
      <c r="H145" s="237">
        <v>15.033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173</v>
      </c>
      <c r="AU145" s="243" t="s">
        <v>162</v>
      </c>
      <c r="AV145" s="13" t="s">
        <v>85</v>
      </c>
      <c r="AW145" s="13" t="s">
        <v>37</v>
      </c>
      <c r="AX145" s="13" t="s">
        <v>77</v>
      </c>
      <c r="AY145" s="243" t="s">
        <v>161</v>
      </c>
    </row>
    <row r="146" s="14" customFormat="1">
      <c r="A146" s="14"/>
      <c r="B146" s="244"/>
      <c r="C146" s="245"/>
      <c r="D146" s="234" t="s">
        <v>173</v>
      </c>
      <c r="E146" s="246" t="s">
        <v>19</v>
      </c>
      <c r="F146" s="247" t="s">
        <v>1155</v>
      </c>
      <c r="G146" s="245"/>
      <c r="H146" s="246" t="s">
        <v>19</v>
      </c>
      <c r="I146" s="248"/>
      <c r="J146" s="245"/>
      <c r="K146" s="245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173</v>
      </c>
      <c r="AU146" s="253" t="s">
        <v>162</v>
      </c>
      <c r="AV146" s="14" t="s">
        <v>81</v>
      </c>
      <c r="AW146" s="14" t="s">
        <v>37</v>
      </c>
      <c r="AX146" s="14" t="s">
        <v>77</v>
      </c>
      <c r="AY146" s="253" t="s">
        <v>161</v>
      </c>
    </row>
    <row r="147" s="13" customFormat="1">
      <c r="A147" s="13"/>
      <c r="B147" s="232"/>
      <c r="C147" s="233"/>
      <c r="D147" s="234" t="s">
        <v>173</v>
      </c>
      <c r="E147" s="235" t="s">
        <v>19</v>
      </c>
      <c r="F147" s="236" t="s">
        <v>1156</v>
      </c>
      <c r="G147" s="233"/>
      <c r="H147" s="237">
        <v>18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173</v>
      </c>
      <c r="AU147" s="243" t="s">
        <v>162</v>
      </c>
      <c r="AV147" s="13" t="s">
        <v>85</v>
      </c>
      <c r="AW147" s="13" t="s">
        <v>37</v>
      </c>
      <c r="AX147" s="13" t="s">
        <v>77</v>
      </c>
      <c r="AY147" s="243" t="s">
        <v>161</v>
      </c>
    </row>
    <row r="148" s="15" customFormat="1">
      <c r="A148" s="15"/>
      <c r="B148" s="265"/>
      <c r="C148" s="266"/>
      <c r="D148" s="234" t="s">
        <v>173</v>
      </c>
      <c r="E148" s="267" t="s">
        <v>19</v>
      </c>
      <c r="F148" s="268" t="s">
        <v>210</v>
      </c>
      <c r="G148" s="266"/>
      <c r="H148" s="269">
        <v>116.94799999999999</v>
      </c>
      <c r="I148" s="270"/>
      <c r="J148" s="266"/>
      <c r="K148" s="266"/>
      <c r="L148" s="271"/>
      <c r="M148" s="272"/>
      <c r="N148" s="273"/>
      <c r="O148" s="273"/>
      <c r="P148" s="273"/>
      <c r="Q148" s="273"/>
      <c r="R148" s="273"/>
      <c r="S148" s="273"/>
      <c r="T148" s="27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5" t="s">
        <v>173</v>
      </c>
      <c r="AU148" s="275" t="s">
        <v>162</v>
      </c>
      <c r="AV148" s="15" t="s">
        <v>169</v>
      </c>
      <c r="AW148" s="15" t="s">
        <v>37</v>
      </c>
      <c r="AX148" s="15" t="s">
        <v>81</v>
      </c>
      <c r="AY148" s="275" t="s">
        <v>161</v>
      </c>
    </row>
    <row r="149" s="12" customFormat="1" ht="20.88" customHeight="1">
      <c r="A149" s="12"/>
      <c r="B149" s="198"/>
      <c r="C149" s="199"/>
      <c r="D149" s="200" t="s">
        <v>76</v>
      </c>
      <c r="E149" s="212" t="s">
        <v>600</v>
      </c>
      <c r="F149" s="212" t="s">
        <v>1157</v>
      </c>
      <c r="G149" s="199"/>
      <c r="H149" s="199"/>
      <c r="I149" s="202"/>
      <c r="J149" s="213">
        <f>BK149</f>
        <v>0</v>
      </c>
      <c r="K149" s="199"/>
      <c r="L149" s="204"/>
      <c r="M149" s="205"/>
      <c r="N149" s="206"/>
      <c r="O149" s="206"/>
      <c r="P149" s="207">
        <f>SUM(P150:P162)</f>
        <v>0</v>
      </c>
      <c r="Q149" s="206"/>
      <c r="R149" s="207">
        <f>SUM(R150:R162)</f>
        <v>13.664108780276798</v>
      </c>
      <c r="S149" s="206"/>
      <c r="T149" s="208">
        <f>SUM(T150:T162)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9" t="s">
        <v>81</v>
      </c>
      <c r="AT149" s="210" t="s">
        <v>76</v>
      </c>
      <c r="AU149" s="210" t="s">
        <v>85</v>
      </c>
      <c r="AY149" s="209" t="s">
        <v>161</v>
      </c>
      <c r="BK149" s="211">
        <f>SUM(BK150:BK162)</f>
        <v>0</v>
      </c>
    </row>
    <row r="150" s="2" customFormat="1" ht="21.75" customHeight="1">
      <c r="A150" s="40"/>
      <c r="B150" s="41"/>
      <c r="C150" s="214" t="s">
        <v>211</v>
      </c>
      <c r="D150" s="214" t="s">
        <v>164</v>
      </c>
      <c r="E150" s="215" t="s">
        <v>1158</v>
      </c>
      <c r="F150" s="216" t="s">
        <v>1159</v>
      </c>
      <c r="G150" s="217" t="s">
        <v>309</v>
      </c>
      <c r="H150" s="218">
        <v>4.8499999999999996</v>
      </c>
      <c r="I150" s="219"/>
      <c r="J150" s="220">
        <f>ROUND(I150*H150,2)</f>
        <v>0</v>
      </c>
      <c r="K150" s="216" t="s">
        <v>168</v>
      </c>
      <c r="L150" s="46"/>
      <c r="M150" s="221" t="s">
        <v>19</v>
      </c>
      <c r="N150" s="222" t="s">
        <v>48</v>
      </c>
      <c r="O150" s="86"/>
      <c r="P150" s="223">
        <f>O150*H150</f>
        <v>0</v>
      </c>
      <c r="Q150" s="223">
        <v>2.5018699999999998</v>
      </c>
      <c r="R150" s="223">
        <f>Q150*H150</f>
        <v>12.134069499999999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267</v>
      </c>
      <c r="AT150" s="225" t="s">
        <v>164</v>
      </c>
      <c r="AU150" s="225" t="s">
        <v>162</v>
      </c>
      <c r="AY150" s="19" t="s">
        <v>161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81</v>
      </c>
      <c r="BK150" s="226">
        <f>ROUND(I150*H150,2)</f>
        <v>0</v>
      </c>
      <c r="BL150" s="19" t="s">
        <v>267</v>
      </c>
      <c r="BM150" s="225" t="s">
        <v>1160</v>
      </c>
    </row>
    <row r="151" s="2" customFormat="1">
      <c r="A151" s="40"/>
      <c r="B151" s="41"/>
      <c r="C151" s="42"/>
      <c r="D151" s="227" t="s">
        <v>171</v>
      </c>
      <c r="E151" s="42"/>
      <c r="F151" s="228" t="s">
        <v>1161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171</v>
      </c>
      <c r="AU151" s="19" t="s">
        <v>162</v>
      </c>
    </row>
    <row r="152" s="14" customFormat="1">
      <c r="A152" s="14"/>
      <c r="B152" s="244"/>
      <c r="C152" s="245"/>
      <c r="D152" s="234" t="s">
        <v>173</v>
      </c>
      <c r="E152" s="246" t="s">
        <v>19</v>
      </c>
      <c r="F152" s="247" t="s">
        <v>519</v>
      </c>
      <c r="G152" s="245"/>
      <c r="H152" s="246" t="s">
        <v>19</v>
      </c>
      <c r="I152" s="248"/>
      <c r="J152" s="245"/>
      <c r="K152" s="245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173</v>
      </c>
      <c r="AU152" s="253" t="s">
        <v>162</v>
      </c>
      <c r="AV152" s="14" t="s">
        <v>81</v>
      </c>
      <c r="AW152" s="14" t="s">
        <v>37</v>
      </c>
      <c r="AX152" s="14" t="s">
        <v>77</v>
      </c>
      <c r="AY152" s="253" t="s">
        <v>161</v>
      </c>
    </row>
    <row r="153" s="13" customFormat="1">
      <c r="A153" s="13"/>
      <c r="B153" s="232"/>
      <c r="C153" s="233"/>
      <c r="D153" s="234" t="s">
        <v>173</v>
      </c>
      <c r="E153" s="235" t="s">
        <v>19</v>
      </c>
      <c r="F153" s="236" t="s">
        <v>1162</v>
      </c>
      <c r="G153" s="233"/>
      <c r="H153" s="237">
        <v>4.8499999999999996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173</v>
      </c>
      <c r="AU153" s="243" t="s">
        <v>162</v>
      </c>
      <c r="AV153" s="13" t="s">
        <v>85</v>
      </c>
      <c r="AW153" s="13" t="s">
        <v>37</v>
      </c>
      <c r="AX153" s="13" t="s">
        <v>77</v>
      </c>
      <c r="AY153" s="243" t="s">
        <v>161</v>
      </c>
    </row>
    <row r="154" s="15" customFormat="1">
      <c r="A154" s="15"/>
      <c r="B154" s="265"/>
      <c r="C154" s="266"/>
      <c r="D154" s="234" t="s">
        <v>173</v>
      </c>
      <c r="E154" s="267" t="s">
        <v>19</v>
      </c>
      <c r="F154" s="268" t="s">
        <v>210</v>
      </c>
      <c r="G154" s="266"/>
      <c r="H154" s="269">
        <v>4.8499999999999996</v>
      </c>
      <c r="I154" s="270"/>
      <c r="J154" s="266"/>
      <c r="K154" s="266"/>
      <c r="L154" s="271"/>
      <c r="M154" s="272"/>
      <c r="N154" s="273"/>
      <c r="O154" s="273"/>
      <c r="P154" s="273"/>
      <c r="Q154" s="273"/>
      <c r="R154" s="273"/>
      <c r="S154" s="273"/>
      <c r="T154" s="274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5" t="s">
        <v>173</v>
      </c>
      <c r="AU154" s="275" t="s">
        <v>162</v>
      </c>
      <c r="AV154" s="15" t="s">
        <v>169</v>
      </c>
      <c r="AW154" s="15" t="s">
        <v>37</v>
      </c>
      <c r="AX154" s="15" t="s">
        <v>81</v>
      </c>
      <c r="AY154" s="275" t="s">
        <v>161</v>
      </c>
    </row>
    <row r="155" s="2" customFormat="1" ht="16.5" customHeight="1">
      <c r="A155" s="40"/>
      <c r="B155" s="41"/>
      <c r="C155" s="214" t="s">
        <v>195</v>
      </c>
      <c r="D155" s="214" t="s">
        <v>164</v>
      </c>
      <c r="E155" s="215" t="s">
        <v>1163</v>
      </c>
      <c r="F155" s="216" t="s">
        <v>1164</v>
      </c>
      <c r="G155" s="217" t="s">
        <v>186</v>
      </c>
      <c r="H155" s="218">
        <v>0.14399999999999999</v>
      </c>
      <c r="I155" s="219"/>
      <c r="J155" s="220">
        <f>ROUND(I155*H155,2)</f>
        <v>0</v>
      </c>
      <c r="K155" s="216" t="s">
        <v>168</v>
      </c>
      <c r="L155" s="46"/>
      <c r="M155" s="221" t="s">
        <v>19</v>
      </c>
      <c r="N155" s="222" t="s">
        <v>48</v>
      </c>
      <c r="O155" s="86"/>
      <c r="P155" s="223">
        <f>O155*H155</f>
        <v>0</v>
      </c>
      <c r="Q155" s="223">
        <v>1.0627727797</v>
      </c>
      <c r="R155" s="223">
        <f>Q155*H155</f>
        <v>0.15303928027679997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267</v>
      </c>
      <c r="AT155" s="225" t="s">
        <v>164</v>
      </c>
      <c r="AU155" s="225" t="s">
        <v>162</v>
      </c>
      <c r="AY155" s="19" t="s">
        <v>161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81</v>
      </c>
      <c r="BK155" s="226">
        <f>ROUND(I155*H155,2)</f>
        <v>0</v>
      </c>
      <c r="BL155" s="19" t="s">
        <v>267</v>
      </c>
      <c r="BM155" s="225" t="s">
        <v>1165</v>
      </c>
    </row>
    <row r="156" s="2" customFormat="1">
      <c r="A156" s="40"/>
      <c r="B156" s="41"/>
      <c r="C156" s="42"/>
      <c r="D156" s="227" t="s">
        <v>171</v>
      </c>
      <c r="E156" s="42"/>
      <c r="F156" s="228" t="s">
        <v>1166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171</v>
      </c>
      <c r="AU156" s="19" t="s">
        <v>162</v>
      </c>
    </row>
    <row r="157" s="14" customFormat="1">
      <c r="A157" s="14"/>
      <c r="B157" s="244"/>
      <c r="C157" s="245"/>
      <c r="D157" s="234" t="s">
        <v>173</v>
      </c>
      <c r="E157" s="246" t="s">
        <v>19</v>
      </c>
      <c r="F157" s="247" t="s">
        <v>519</v>
      </c>
      <c r="G157" s="245"/>
      <c r="H157" s="246" t="s">
        <v>19</v>
      </c>
      <c r="I157" s="248"/>
      <c r="J157" s="245"/>
      <c r="K157" s="245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173</v>
      </c>
      <c r="AU157" s="253" t="s">
        <v>162</v>
      </c>
      <c r="AV157" s="14" t="s">
        <v>81</v>
      </c>
      <c r="AW157" s="14" t="s">
        <v>37</v>
      </c>
      <c r="AX157" s="14" t="s">
        <v>77</v>
      </c>
      <c r="AY157" s="253" t="s">
        <v>161</v>
      </c>
    </row>
    <row r="158" s="13" customFormat="1">
      <c r="A158" s="13"/>
      <c r="B158" s="232"/>
      <c r="C158" s="233"/>
      <c r="D158" s="234" t="s">
        <v>173</v>
      </c>
      <c r="E158" s="235" t="s">
        <v>19</v>
      </c>
      <c r="F158" s="236" t="s">
        <v>1167</v>
      </c>
      <c r="G158" s="233"/>
      <c r="H158" s="237">
        <v>0.14399999999999999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173</v>
      </c>
      <c r="AU158" s="243" t="s">
        <v>162</v>
      </c>
      <c r="AV158" s="13" t="s">
        <v>85</v>
      </c>
      <c r="AW158" s="13" t="s">
        <v>37</v>
      </c>
      <c r="AX158" s="13" t="s">
        <v>81</v>
      </c>
      <c r="AY158" s="243" t="s">
        <v>161</v>
      </c>
    </row>
    <row r="159" s="2" customFormat="1" ht="16.5" customHeight="1">
      <c r="A159" s="40"/>
      <c r="B159" s="41"/>
      <c r="C159" s="214" t="s">
        <v>231</v>
      </c>
      <c r="D159" s="214" t="s">
        <v>164</v>
      </c>
      <c r="E159" s="215" t="s">
        <v>1168</v>
      </c>
      <c r="F159" s="216" t="s">
        <v>1169</v>
      </c>
      <c r="G159" s="217" t="s">
        <v>167</v>
      </c>
      <c r="H159" s="218">
        <v>27</v>
      </c>
      <c r="I159" s="219"/>
      <c r="J159" s="220">
        <f>ROUND(I159*H159,2)</f>
        <v>0</v>
      </c>
      <c r="K159" s="216" t="s">
        <v>168</v>
      </c>
      <c r="L159" s="46"/>
      <c r="M159" s="221" t="s">
        <v>19</v>
      </c>
      <c r="N159" s="222" t="s">
        <v>48</v>
      </c>
      <c r="O159" s="86"/>
      <c r="P159" s="223">
        <f>O159*H159</f>
        <v>0</v>
      </c>
      <c r="Q159" s="223">
        <v>0.050999999999999997</v>
      </c>
      <c r="R159" s="223">
        <f>Q159*H159</f>
        <v>1.377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267</v>
      </c>
      <c r="AT159" s="225" t="s">
        <v>164</v>
      </c>
      <c r="AU159" s="225" t="s">
        <v>162</v>
      </c>
      <c r="AY159" s="19" t="s">
        <v>161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81</v>
      </c>
      <c r="BK159" s="226">
        <f>ROUND(I159*H159,2)</f>
        <v>0</v>
      </c>
      <c r="BL159" s="19" t="s">
        <v>267</v>
      </c>
      <c r="BM159" s="225" t="s">
        <v>1170</v>
      </c>
    </row>
    <row r="160" s="2" customFormat="1">
      <c r="A160" s="40"/>
      <c r="B160" s="41"/>
      <c r="C160" s="42"/>
      <c r="D160" s="227" t="s">
        <v>171</v>
      </c>
      <c r="E160" s="42"/>
      <c r="F160" s="228" t="s">
        <v>1171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171</v>
      </c>
      <c r="AU160" s="19" t="s">
        <v>162</v>
      </c>
    </row>
    <row r="161" s="14" customFormat="1">
      <c r="A161" s="14"/>
      <c r="B161" s="244"/>
      <c r="C161" s="245"/>
      <c r="D161" s="234" t="s">
        <v>173</v>
      </c>
      <c r="E161" s="246" t="s">
        <v>19</v>
      </c>
      <c r="F161" s="247" t="s">
        <v>1172</v>
      </c>
      <c r="G161" s="245"/>
      <c r="H161" s="246" t="s">
        <v>19</v>
      </c>
      <c r="I161" s="248"/>
      <c r="J161" s="245"/>
      <c r="K161" s="245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173</v>
      </c>
      <c r="AU161" s="253" t="s">
        <v>162</v>
      </c>
      <c r="AV161" s="14" t="s">
        <v>81</v>
      </c>
      <c r="AW161" s="14" t="s">
        <v>37</v>
      </c>
      <c r="AX161" s="14" t="s">
        <v>77</v>
      </c>
      <c r="AY161" s="253" t="s">
        <v>161</v>
      </c>
    </row>
    <row r="162" s="13" customFormat="1">
      <c r="A162" s="13"/>
      <c r="B162" s="232"/>
      <c r="C162" s="233"/>
      <c r="D162" s="234" t="s">
        <v>173</v>
      </c>
      <c r="E162" s="235" t="s">
        <v>19</v>
      </c>
      <c r="F162" s="236" t="s">
        <v>1173</v>
      </c>
      <c r="G162" s="233"/>
      <c r="H162" s="237">
        <v>27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173</v>
      </c>
      <c r="AU162" s="243" t="s">
        <v>162</v>
      </c>
      <c r="AV162" s="13" t="s">
        <v>85</v>
      </c>
      <c r="AW162" s="13" t="s">
        <v>37</v>
      </c>
      <c r="AX162" s="13" t="s">
        <v>81</v>
      </c>
      <c r="AY162" s="243" t="s">
        <v>161</v>
      </c>
    </row>
    <row r="163" s="12" customFormat="1" ht="22.8" customHeight="1">
      <c r="A163" s="12"/>
      <c r="B163" s="198"/>
      <c r="C163" s="199"/>
      <c r="D163" s="200" t="s">
        <v>76</v>
      </c>
      <c r="E163" s="212" t="s">
        <v>231</v>
      </c>
      <c r="F163" s="212" t="s">
        <v>284</v>
      </c>
      <c r="G163" s="199"/>
      <c r="H163" s="199"/>
      <c r="I163" s="202"/>
      <c r="J163" s="213">
        <f>BK163</f>
        <v>0</v>
      </c>
      <c r="K163" s="199"/>
      <c r="L163" s="204"/>
      <c r="M163" s="205"/>
      <c r="N163" s="206"/>
      <c r="O163" s="206"/>
      <c r="P163" s="207">
        <f>SUM(P164:P168)</f>
        <v>0</v>
      </c>
      <c r="Q163" s="206"/>
      <c r="R163" s="207">
        <f>SUM(R164:R168)</f>
        <v>0.13073699999999999</v>
      </c>
      <c r="S163" s="206"/>
      <c r="T163" s="208">
        <f>SUM(T164:T168)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9" t="s">
        <v>81</v>
      </c>
      <c r="AT163" s="210" t="s">
        <v>76</v>
      </c>
      <c r="AU163" s="210" t="s">
        <v>81</v>
      </c>
      <c r="AY163" s="209" t="s">
        <v>161</v>
      </c>
      <c r="BK163" s="211">
        <f>SUM(BK164:BK168)</f>
        <v>0</v>
      </c>
    </row>
    <row r="164" s="2" customFormat="1" ht="24.15" customHeight="1">
      <c r="A164" s="40"/>
      <c r="B164" s="41"/>
      <c r="C164" s="214" t="s">
        <v>236</v>
      </c>
      <c r="D164" s="214" t="s">
        <v>164</v>
      </c>
      <c r="E164" s="215" t="s">
        <v>1174</v>
      </c>
      <c r="F164" s="216" t="s">
        <v>1175</v>
      </c>
      <c r="G164" s="217" t="s">
        <v>167</v>
      </c>
      <c r="H164" s="218">
        <v>641</v>
      </c>
      <c r="I164" s="219"/>
      <c r="J164" s="220">
        <f>ROUND(I164*H164,2)</f>
        <v>0</v>
      </c>
      <c r="K164" s="216" t="s">
        <v>168</v>
      </c>
      <c r="L164" s="46"/>
      <c r="M164" s="221" t="s">
        <v>19</v>
      </c>
      <c r="N164" s="222" t="s">
        <v>48</v>
      </c>
      <c r="O164" s="86"/>
      <c r="P164" s="223">
        <f>O164*H164</f>
        <v>0</v>
      </c>
      <c r="Q164" s="223">
        <v>3.3000000000000003E-05</v>
      </c>
      <c r="R164" s="223">
        <f>Q164*H164</f>
        <v>0.021153000000000002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169</v>
      </c>
      <c r="AT164" s="225" t="s">
        <v>164</v>
      </c>
      <c r="AU164" s="225" t="s">
        <v>85</v>
      </c>
      <c r="AY164" s="19" t="s">
        <v>161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81</v>
      </c>
      <c r="BK164" s="226">
        <f>ROUND(I164*H164,2)</f>
        <v>0</v>
      </c>
      <c r="BL164" s="19" t="s">
        <v>169</v>
      </c>
      <c r="BM164" s="225" t="s">
        <v>1176</v>
      </c>
    </row>
    <row r="165" s="2" customFormat="1">
      <c r="A165" s="40"/>
      <c r="B165" s="41"/>
      <c r="C165" s="42"/>
      <c r="D165" s="227" t="s">
        <v>171</v>
      </c>
      <c r="E165" s="42"/>
      <c r="F165" s="228" t="s">
        <v>1177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171</v>
      </c>
      <c r="AU165" s="19" t="s">
        <v>85</v>
      </c>
    </row>
    <row r="166" s="2" customFormat="1" ht="16.5" customHeight="1">
      <c r="A166" s="40"/>
      <c r="B166" s="41"/>
      <c r="C166" s="214" t="s">
        <v>241</v>
      </c>
      <c r="D166" s="214" t="s">
        <v>164</v>
      </c>
      <c r="E166" s="215" t="s">
        <v>1178</v>
      </c>
      <c r="F166" s="216" t="s">
        <v>1179</v>
      </c>
      <c r="G166" s="217" t="s">
        <v>177</v>
      </c>
      <c r="H166" s="218">
        <v>9</v>
      </c>
      <c r="I166" s="219"/>
      <c r="J166" s="220">
        <f>ROUND(I166*H166,2)</f>
        <v>0</v>
      </c>
      <c r="K166" s="216" t="s">
        <v>168</v>
      </c>
      <c r="L166" s="46"/>
      <c r="M166" s="221" t="s">
        <v>19</v>
      </c>
      <c r="N166" s="222" t="s">
        <v>48</v>
      </c>
      <c r="O166" s="86"/>
      <c r="P166" s="223">
        <f>O166*H166</f>
        <v>0</v>
      </c>
      <c r="Q166" s="223">
        <v>0.000176</v>
      </c>
      <c r="R166" s="223">
        <f>Q166*H166</f>
        <v>0.0015839999999999999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169</v>
      </c>
      <c r="AT166" s="225" t="s">
        <v>164</v>
      </c>
      <c r="AU166" s="225" t="s">
        <v>85</v>
      </c>
      <c r="AY166" s="19" t="s">
        <v>161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81</v>
      </c>
      <c r="BK166" s="226">
        <f>ROUND(I166*H166,2)</f>
        <v>0</v>
      </c>
      <c r="BL166" s="19" t="s">
        <v>169</v>
      </c>
      <c r="BM166" s="225" t="s">
        <v>1180</v>
      </c>
    </row>
    <row r="167" s="2" customFormat="1">
      <c r="A167" s="40"/>
      <c r="B167" s="41"/>
      <c r="C167" s="42"/>
      <c r="D167" s="227" t="s">
        <v>171</v>
      </c>
      <c r="E167" s="42"/>
      <c r="F167" s="228" t="s">
        <v>1181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171</v>
      </c>
      <c r="AU167" s="19" t="s">
        <v>85</v>
      </c>
    </row>
    <row r="168" s="2" customFormat="1" ht="16.5" customHeight="1">
      <c r="A168" s="40"/>
      <c r="B168" s="41"/>
      <c r="C168" s="254" t="s">
        <v>245</v>
      </c>
      <c r="D168" s="254" t="s">
        <v>192</v>
      </c>
      <c r="E168" s="255" t="s">
        <v>1182</v>
      </c>
      <c r="F168" s="256" t="s">
        <v>1183</v>
      </c>
      <c r="G168" s="257" t="s">
        <v>177</v>
      </c>
      <c r="H168" s="258">
        <v>9</v>
      </c>
      <c r="I168" s="259"/>
      <c r="J168" s="260">
        <f>ROUND(I168*H168,2)</f>
        <v>0</v>
      </c>
      <c r="K168" s="256" t="s">
        <v>168</v>
      </c>
      <c r="L168" s="261"/>
      <c r="M168" s="262" t="s">
        <v>19</v>
      </c>
      <c r="N168" s="263" t="s">
        <v>48</v>
      </c>
      <c r="O168" s="86"/>
      <c r="P168" s="223">
        <f>O168*H168</f>
        <v>0</v>
      </c>
      <c r="Q168" s="223">
        <v>0.012</v>
      </c>
      <c r="R168" s="223">
        <f>Q168*H168</f>
        <v>0.108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195</v>
      </c>
      <c r="AT168" s="225" t="s">
        <v>192</v>
      </c>
      <c r="AU168" s="225" t="s">
        <v>85</v>
      </c>
      <c r="AY168" s="19" t="s">
        <v>161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81</v>
      </c>
      <c r="BK168" s="226">
        <f>ROUND(I168*H168,2)</f>
        <v>0</v>
      </c>
      <c r="BL168" s="19" t="s">
        <v>169</v>
      </c>
      <c r="BM168" s="225" t="s">
        <v>1184</v>
      </c>
    </row>
    <row r="169" s="12" customFormat="1" ht="25.92" customHeight="1">
      <c r="A169" s="12"/>
      <c r="B169" s="198"/>
      <c r="C169" s="199"/>
      <c r="D169" s="200" t="s">
        <v>76</v>
      </c>
      <c r="E169" s="201" t="s">
        <v>510</v>
      </c>
      <c r="F169" s="201" t="s">
        <v>511</v>
      </c>
      <c r="G169" s="199"/>
      <c r="H169" s="199"/>
      <c r="I169" s="202"/>
      <c r="J169" s="203">
        <f>BK169</f>
        <v>0</v>
      </c>
      <c r="K169" s="199"/>
      <c r="L169" s="204"/>
      <c r="M169" s="205"/>
      <c r="N169" s="206"/>
      <c r="O169" s="206"/>
      <c r="P169" s="207">
        <f>P170+P174+P204+P254+P285+P308</f>
        <v>0</v>
      </c>
      <c r="Q169" s="206"/>
      <c r="R169" s="207">
        <f>R170+R174+R204+R254+R285+R308</f>
        <v>5.8259987166</v>
      </c>
      <c r="S169" s="206"/>
      <c r="T169" s="208">
        <f>T170+T174+T204+T254+T285+T308</f>
        <v>1.514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9" t="s">
        <v>85</v>
      </c>
      <c r="AT169" s="210" t="s">
        <v>76</v>
      </c>
      <c r="AU169" s="210" t="s">
        <v>77</v>
      </c>
      <c r="AY169" s="209" t="s">
        <v>161</v>
      </c>
      <c r="BK169" s="211">
        <f>BK170+BK174+BK204+BK254+BK285+BK308</f>
        <v>0</v>
      </c>
    </row>
    <row r="170" s="12" customFormat="1" ht="22.8" customHeight="1">
      <c r="A170" s="12"/>
      <c r="B170" s="198"/>
      <c r="C170" s="199"/>
      <c r="D170" s="200" t="s">
        <v>76</v>
      </c>
      <c r="E170" s="212" t="s">
        <v>653</v>
      </c>
      <c r="F170" s="212" t="s">
        <v>654</v>
      </c>
      <c r="G170" s="199"/>
      <c r="H170" s="199"/>
      <c r="I170" s="202"/>
      <c r="J170" s="213">
        <f>BK170</f>
        <v>0</v>
      </c>
      <c r="K170" s="199"/>
      <c r="L170" s="204"/>
      <c r="M170" s="205"/>
      <c r="N170" s="206"/>
      <c r="O170" s="206"/>
      <c r="P170" s="207">
        <f>SUM(P171:P173)</f>
        <v>0</v>
      </c>
      <c r="Q170" s="206"/>
      <c r="R170" s="207">
        <f>SUM(R171:R173)</f>
        <v>0.071815659000000004</v>
      </c>
      <c r="S170" s="206"/>
      <c r="T170" s="208">
        <f>SUM(T171:T173)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9" t="s">
        <v>85</v>
      </c>
      <c r="AT170" s="210" t="s">
        <v>76</v>
      </c>
      <c r="AU170" s="210" t="s">
        <v>81</v>
      </c>
      <c r="AY170" s="209" t="s">
        <v>161</v>
      </c>
      <c r="BK170" s="211">
        <f>SUM(BK171:BK173)</f>
        <v>0</v>
      </c>
    </row>
    <row r="171" s="2" customFormat="1" ht="24.15" customHeight="1">
      <c r="A171" s="40"/>
      <c r="B171" s="41"/>
      <c r="C171" s="214" t="s">
        <v>249</v>
      </c>
      <c r="D171" s="214" t="s">
        <v>164</v>
      </c>
      <c r="E171" s="215" t="s">
        <v>1185</v>
      </c>
      <c r="F171" s="216" t="s">
        <v>1186</v>
      </c>
      <c r="G171" s="217" t="s">
        <v>658</v>
      </c>
      <c r="H171" s="218">
        <v>6</v>
      </c>
      <c r="I171" s="219"/>
      <c r="J171" s="220">
        <f>ROUND(I171*H171,2)</f>
        <v>0</v>
      </c>
      <c r="K171" s="216" t="s">
        <v>168</v>
      </c>
      <c r="L171" s="46"/>
      <c r="M171" s="221" t="s">
        <v>19</v>
      </c>
      <c r="N171" s="222" t="s">
        <v>48</v>
      </c>
      <c r="O171" s="86"/>
      <c r="P171" s="223">
        <f>O171*H171</f>
        <v>0</v>
      </c>
      <c r="Q171" s="223">
        <v>0.011969276500000001</v>
      </c>
      <c r="R171" s="223">
        <f>Q171*H171</f>
        <v>0.071815659000000004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267</v>
      </c>
      <c r="AT171" s="225" t="s">
        <v>164</v>
      </c>
      <c r="AU171" s="225" t="s">
        <v>85</v>
      </c>
      <c r="AY171" s="19" t="s">
        <v>161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81</v>
      </c>
      <c r="BK171" s="226">
        <f>ROUND(I171*H171,2)</f>
        <v>0</v>
      </c>
      <c r="BL171" s="19" t="s">
        <v>267</v>
      </c>
      <c r="BM171" s="225" t="s">
        <v>1187</v>
      </c>
    </row>
    <row r="172" s="2" customFormat="1">
      <c r="A172" s="40"/>
      <c r="B172" s="41"/>
      <c r="C172" s="42"/>
      <c r="D172" s="227" t="s">
        <v>171</v>
      </c>
      <c r="E172" s="42"/>
      <c r="F172" s="228" t="s">
        <v>1188</v>
      </c>
      <c r="G172" s="42"/>
      <c r="H172" s="42"/>
      <c r="I172" s="229"/>
      <c r="J172" s="42"/>
      <c r="K172" s="42"/>
      <c r="L172" s="46"/>
      <c r="M172" s="230"/>
      <c r="N172" s="231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171</v>
      </c>
      <c r="AU172" s="19" t="s">
        <v>85</v>
      </c>
    </row>
    <row r="173" s="13" customFormat="1">
      <c r="A173" s="13"/>
      <c r="B173" s="232"/>
      <c r="C173" s="233"/>
      <c r="D173" s="234" t="s">
        <v>173</v>
      </c>
      <c r="E173" s="235" t="s">
        <v>19</v>
      </c>
      <c r="F173" s="236" t="s">
        <v>199</v>
      </c>
      <c r="G173" s="233"/>
      <c r="H173" s="237">
        <v>6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173</v>
      </c>
      <c r="AU173" s="243" t="s">
        <v>85</v>
      </c>
      <c r="AV173" s="13" t="s">
        <v>85</v>
      </c>
      <c r="AW173" s="13" t="s">
        <v>37</v>
      </c>
      <c r="AX173" s="13" t="s">
        <v>81</v>
      </c>
      <c r="AY173" s="243" t="s">
        <v>161</v>
      </c>
    </row>
    <row r="174" s="12" customFormat="1" ht="22.8" customHeight="1">
      <c r="A174" s="12"/>
      <c r="B174" s="198"/>
      <c r="C174" s="199"/>
      <c r="D174" s="200" t="s">
        <v>76</v>
      </c>
      <c r="E174" s="212" t="s">
        <v>676</v>
      </c>
      <c r="F174" s="212" t="s">
        <v>677</v>
      </c>
      <c r="G174" s="199"/>
      <c r="H174" s="199"/>
      <c r="I174" s="202"/>
      <c r="J174" s="213">
        <f>BK174</f>
        <v>0</v>
      </c>
      <c r="K174" s="199"/>
      <c r="L174" s="204"/>
      <c r="M174" s="205"/>
      <c r="N174" s="206"/>
      <c r="O174" s="206"/>
      <c r="P174" s="207">
        <f>SUM(P175:P203)</f>
        <v>0</v>
      </c>
      <c r="Q174" s="206"/>
      <c r="R174" s="207">
        <f>SUM(R175:R203)</f>
        <v>0.94051334200000003</v>
      </c>
      <c r="S174" s="206"/>
      <c r="T174" s="208">
        <f>SUM(T175:T203)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9" t="s">
        <v>85</v>
      </c>
      <c r="AT174" s="210" t="s">
        <v>76</v>
      </c>
      <c r="AU174" s="210" t="s">
        <v>81</v>
      </c>
      <c r="AY174" s="209" t="s">
        <v>161</v>
      </c>
      <c r="BK174" s="211">
        <f>SUM(BK175:BK203)</f>
        <v>0</v>
      </c>
    </row>
    <row r="175" s="2" customFormat="1" ht="33" customHeight="1">
      <c r="A175" s="40"/>
      <c r="B175" s="41"/>
      <c r="C175" s="214" t="s">
        <v>259</v>
      </c>
      <c r="D175" s="214" t="s">
        <v>164</v>
      </c>
      <c r="E175" s="215" t="s">
        <v>1189</v>
      </c>
      <c r="F175" s="216" t="s">
        <v>1190</v>
      </c>
      <c r="G175" s="217" t="s">
        <v>167</v>
      </c>
      <c r="H175" s="218">
        <v>6.1849999999999996</v>
      </c>
      <c r="I175" s="219"/>
      <c r="J175" s="220">
        <f>ROUND(I175*H175,2)</f>
        <v>0</v>
      </c>
      <c r="K175" s="216" t="s">
        <v>168</v>
      </c>
      <c r="L175" s="46"/>
      <c r="M175" s="221" t="s">
        <v>19</v>
      </c>
      <c r="N175" s="222" t="s">
        <v>48</v>
      </c>
      <c r="O175" s="86"/>
      <c r="P175" s="223">
        <f>O175*H175</f>
        <v>0</v>
      </c>
      <c r="Q175" s="223">
        <v>0.017469200000000001</v>
      </c>
      <c r="R175" s="223">
        <f>Q175*H175</f>
        <v>0.108047002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267</v>
      </c>
      <c r="AT175" s="225" t="s">
        <v>164</v>
      </c>
      <c r="AU175" s="225" t="s">
        <v>85</v>
      </c>
      <c r="AY175" s="19" t="s">
        <v>161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81</v>
      </c>
      <c r="BK175" s="226">
        <f>ROUND(I175*H175,2)</f>
        <v>0</v>
      </c>
      <c r="BL175" s="19" t="s">
        <v>267</v>
      </c>
      <c r="BM175" s="225" t="s">
        <v>1191</v>
      </c>
    </row>
    <row r="176" s="2" customFormat="1">
      <c r="A176" s="40"/>
      <c r="B176" s="41"/>
      <c r="C176" s="42"/>
      <c r="D176" s="227" t="s">
        <v>171</v>
      </c>
      <c r="E176" s="42"/>
      <c r="F176" s="228" t="s">
        <v>1192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171</v>
      </c>
      <c r="AU176" s="19" t="s">
        <v>85</v>
      </c>
    </row>
    <row r="177" s="14" customFormat="1">
      <c r="A177" s="14"/>
      <c r="B177" s="244"/>
      <c r="C177" s="245"/>
      <c r="D177" s="234" t="s">
        <v>173</v>
      </c>
      <c r="E177" s="246" t="s">
        <v>19</v>
      </c>
      <c r="F177" s="247" t="s">
        <v>1193</v>
      </c>
      <c r="G177" s="245"/>
      <c r="H177" s="246" t="s">
        <v>19</v>
      </c>
      <c r="I177" s="248"/>
      <c r="J177" s="245"/>
      <c r="K177" s="245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173</v>
      </c>
      <c r="AU177" s="253" t="s">
        <v>85</v>
      </c>
      <c r="AV177" s="14" t="s">
        <v>81</v>
      </c>
      <c r="AW177" s="14" t="s">
        <v>37</v>
      </c>
      <c r="AX177" s="14" t="s">
        <v>77</v>
      </c>
      <c r="AY177" s="253" t="s">
        <v>161</v>
      </c>
    </row>
    <row r="178" s="13" customFormat="1">
      <c r="A178" s="13"/>
      <c r="B178" s="232"/>
      <c r="C178" s="233"/>
      <c r="D178" s="234" t="s">
        <v>173</v>
      </c>
      <c r="E178" s="235" t="s">
        <v>19</v>
      </c>
      <c r="F178" s="236" t="s">
        <v>222</v>
      </c>
      <c r="G178" s="233"/>
      <c r="H178" s="237">
        <v>6.1849999999999996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173</v>
      </c>
      <c r="AU178" s="243" t="s">
        <v>85</v>
      </c>
      <c r="AV178" s="13" t="s">
        <v>85</v>
      </c>
      <c r="AW178" s="13" t="s">
        <v>37</v>
      </c>
      <c r="AX178" s="13" t="s">
        <v>81</v>
      </c>
      <c r="AY178" s="243" t="s">
        <v>161</v>
      </c>
    </row>
    <row r="179" s="2" customFormat="1" ht="21.75" customHeight="1">
      <c r="A179" s="40"/>
      <c r="B179" s="41"/>
      <c r="C179" s="214" t="s">
        <v>8</v>
      </c>
      <c r="D179" s="214" t="s">
        <v>164</v>
      </c>
      <c r="E179" s="215" t="s">
        <v>1194</v>
      </c>
      <c r="F179" s="216" t="s">
        <v>1195</v>
      </c>
      <c r="G179" s="217" t="s">
        <v>167</v>
      </c>
      <c r="H179" s="218">
        <v>37</v>
      </c>
      <c r="I179" s="219"/>
      <c r="J179" s="220">
        <f>ROUND(I179*H179,2)</f>
        <v>0</v>
      </c>
      <c r="K179" s="216" t="s">
        <v>19</v>
      </c>
      <c r="L179" s="46"/>
      <c r="M179" s="221" t="s">
        <v>19</v>
      </c>
      <c r="N179" s="222" t="s">
        <v>48</v>
      </c>
      <c r="O179" s="86"/>
      <c r="P179" s="223">
        <f>O179*H179</f>
        <v>0</v>
      </c>
      <c r="Q179" s="223">
        <v>0.018068819999999999</v>
      </c>
      <c r="R179" s="223">
        <f>Q179*H179</f>
        <v>0.66854634000000002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267</v>
      </c>
      <c r="AT179" s="225" t="s">
        <v>164</v>
      </c>
      <c r="AU179" s="225" t="s">
        <v>85</v>
      </c>
      <c r="AY179" s="19" t="s">
        <v>161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81</v>
      </c>
      <c r="BK179" s="226">
        <f>ROUND(I179*H179,2)</f>
        <v>0</v>
      </c>
      <c r="BL179" s="19" t="s">
        <v>267</v>
      </c>
      <c r="BM179" s="225" t="s">
        <v>1196</v>
      </c>
    </row>
    <row r="180" s="14" customFormat="1">
      <c r="A180" s="14"/>
      <c r="B180" s="244"/>
      <c r="C180" s="245"/>
      <c r="D180" s="234" t="s">
        <v>173</v>
      </c>
      <c r="E180" s="246" t="s">
        <v>19</v>
      </c>
      <c r="F180" s="247" t="s">
        <v>1197</v>
      </c>
      <c r="G180" s="245"/>
      <c r="H180" s="246" t="s">
        <v>19</v>
      </c>
      <c r="I180" s="248"/>
      <c r="J180" s="245"/>
      <c r="K180" s="245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173</v>
      </c>
      <c r="AU180" s="253" t="s">
        <v>85</v>
      </c>
      <c r="AV180" s="14" t="s">
        <v>81</v>
      </c>
      <c r="AW180" s="14" t="s">
        <v>37</v>
      </c>
      <c r="AX180" s="14" t="s">
        <v>77</v>
      </c>
      <c r="AY180" s="253" t="s">
        <v>161</v>
      </c>
    </row>
    <row r="181" s="14" customFormat="1">
      <c r="A181" s="14"/>
      <c r="B181" s="244"/>
      <c r="C181" s="245"/>
      <c r="D181" s="234" t="s">
        <v>173</v>
      </c>
      <c r="E181" s="246" t="s">
        <v>19</v>
      </c>
      <c r="F181" s="247" t="s">
        <v>934</v>
      </c>
      <c r="G181" s="245"/>
      <c r="H181" s="246" t="s">
        <v>19</v>
      </c>
      <c r="I181" s="248"/>
      <c r="J181" s="245"/>
      <c r="K181" s="245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173</v>
      </c>
      <c r="AU181" s="253" t="s">
        <v>85</v>
      </c>
      <c r="AV181" s="14" t="s">
        <v>81</v>
      </c>
      <c r="AW181" s="14" t="s">
        <v>37</v>
      </c>
      <c r="AX181" s="14" t="s">
        <v>77</v>
      </c>
      <c r="AY181" s="253" t="s">
        <v>161</v>
      </c>
    </row>
    <row r="182" s="13" customFormat="1">
      <c r="A182" s="13"/>
      <c r="B182" s="232"/>
      <c r="C182" s="233"/>
      <c r="D182" s="234" t="s">
        <v>173</v>
      </c>
      <c r="E182" s="235" t="s">
        <v>19</v>
      </c>
      <c r="F182" s="236" t="s">
        <v>231</v>
      </c>
      <c r="G182" s="233"/>
      <c r="H182" s="237">
        <v>9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173</v>
      </c>
      <c r="AU182" s="243" t="s">
        <v>85</v>
      </c>
      <c r="AV182" s="13" t="s">
        <v>85</v>
      </c>
      <c r="AW182" s="13" t="s">
        <v>37</v>
      </c>
      <c r="AX182" s="13" t="s">
        <v>77</v>
      </c>
      <c r="AY182" s="243" t="s">
        <v>161</v>
      </c>
    </row>
    <row r="183" s="14" customFormat="1">
      <c r="A183" s="14"/>
      <c r="B183" s="244"/>
      <c r="C183" s="245"/>
      <c r="D183" s="234" t="s">
        <v>173</v>
      </c>
      <c r="E183" s="246" t="s">
        <v>19</v>
      </c>
      <c r="F183" s="247" t="s">
        <v>342</v>
      </c>
      <c r="G183" s="245"/>
      <c r="H183" s="246" t="s">
        <v>19</v>
      </c>
      <c r="I183" s="248"/>
      <c r="J183" s="245"/>
      <c r="K183" s="245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173</v>
      </c>
      <c r="AU183" s="253" t="s">
        <v>85</v>
      </c>
      <c r="AV183" s="14" t="s">
        <v>81</v>
      </c>
      <c r="AW183" s="14" t="s">
        <v>37</v>
      </c>
      <c r="AX183" s="14" t="s">
        <v>77</v>
      </c>
      <c r="AY183" s="253" t="s">
        <v>161</v>
      </c>
    </row>
    <row r="184" s="13" customFormat="1">
      <c r="A184" s="13"/>
      <c r="B184" s="232"/>
      <c r="C184" s="233"/>
      <c r="D184" s="234" t="s">
        <v>173</v>
      </c>
      <c r="E184" s="235" t="s">
        <v>19</v>
      </c>
      <c r="F184" s="236" t="s">
        <v>280</v>
      </c>
      <c r="G184" s="233"/>
      <c r="H184" s="237">
        <v>18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173</v>
      </c>
      <c r="AU184" s="243" t="s">
        <v>85</v>
      </c>
      <c r="AV184" s="13" t="s">
        <v>85</v>
      </c>
      <c r="AW184" s="13" t="s">
        <v>37</v>
      </c>
      <c r="AX184" s="13" t="s">
        <v>77</v>
      </c>
      <c r="AY184" s="243" t="s">
        <v>161</v>
      </c>
    </row>
    <row r="185" s="14" customFormat="1">
      <c r="A185" s="14"/>
      <c r="B185" s="244"/>
      <c r="C185" s="245"/>
      <c r="D185" s="234" t="s">
        <v>173</v>
      </c>
      <c r="E185" s="246" t="s">
        <v>19</v>
      </c>
      <c r="F185" s="247" t="s">
        <v>1198</v>
      </c>
      <c r="G185" s="245"/>
      <c r="H185" s="246" t="s">
        <v>19</v>
      </c>
      <c r="I185" s="248"/>
      <c r="J185" s="245"/>
      <c r="K185" s="245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173</v>
      </c>
      <c r="AU185" s="253" t="s">
        <v>85</v>
      </c>
      <c r="AV185" s="14" t="s">
        <v>81</v>
      </c>
      <c r="AW185" s="14" t="s">
        <v>37</v>
      </c>
      <c r="AX185" s="14" t="s">
        <v>77</v>
      </c>
      <c r="AY185" s="253" t="s">
        <v>161</v>
      </c>
    </row>
    <row r="186" s="13" customFormat="1">
      <c r="A186" s="13"/>
      <c r="B186" s="232"/>
      <c r="C186" s="233"/>
      <c r="D186" s="234" t="s">
        <v>173</v>
      </c>
      <c r="E186" s="235" t="s">
        <v>19</v>
      </c>
      <c r="F186" s="236" t="s">
        <v>191</v>
      </c>
      <c r="G186" s="233"/>
      <c r="H186" s="237">
        <v>5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173</v>
      </c>
      <c r="AU186" s="243" t="s">
        <v>85</v>
      </c>
      <c r="AV186" s="13" t="s">
        <v>85</v>
      </c>
      <c r="AW186" s="13" t="s">
        <v>37</v>
      </c>
      <c r="AX186" s="13" t="s">
        <v>77</v>
      </c>
      <c r="AY186" s="243" t="s">
        <v>161</v>
      </c>
    </row>
    <row r="187" s="14" customFormat="1">
      <c r="A187" s="14"/>
      <c r="B187" s="244"/>
      <c r="C187" s="245"/>
      <c r="D187" s="234" t="s">
        <v>173</v>
      </c>
      <c r="E187" s="246" t="s">
        <v>19</v>
      </c>
      <c r="F187" s="247" t="s">
        <v>674</v>
      </c>
      <c r="G187" s="245"/>
      <c r="H187" s="246" t="s">
        <v>19</v>
      </c>
      <c r="I187" s="248"/>
      <c r="J187" s="245"/>
      <c r="K187" s="245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173</v>
      </c>
      <c r="AU187" s="253" t="s">
        <v>85</v>
      </c>
      <c r="AV187" s="14" t="s">
        <v>81</v>
      </c>
      <c r="AW187" s="14" t="s">
        <v>37</v>
      </c>
      <c r="AX187" s="14" t="s">
        <v>77</v>
      </c>
      <c r="AY187" s="253" t="s">
        <v>161</v>
      </c>
    </row>
    <row r="188" s="13" customFormat="1">
      <c r="A188" s="13"/>
      <c r="B188" s="232"/>
      <c r="C188" s="233"/>
      <c r="D188" s="234" t="s">
        <v>173</v>
      </c>
      <c r="E188" s="235" t="s">
        <v>19</v>
      </c>
      <c r="F188" s="236" t="s">
        <v>191</v>
      </c>
      <c r="G188" s="233"/>
      <c r="H188" s="237">
        <v>5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173</v>
      </c>
      <c r="AU188" s="243" t="s">
        <v>85</v>
      </c>
      <c r="AV188" s="13" t="s">
        <v>85</v>
      </c>
      <c r="AW188" s="13" t="s">
        <v>37</v>
      </c>
      <c r="AX188" s="13" t="s">
        <v>77</v>
      </c>
      <c r="AY188" s="243" t="s">
        <v>161</v>
      </c>
    </row>
    <row r="189" s="15" customFormat="1">
      <c r="A189" s="15"/>
      <c r="B189" s="265"/>
      <c r="C189" s="266"/>
      <c r="D189" s="234" t="s">
        <v>173</v>
      </c>
      <c r="E189" s="267" t="s">
        <v>19</v>
      </c>
      <c r="F189" s="268" t="s">
        <v>210</v>
      </c>
      <c r="G189" s="266"/>
      <c r="H189" s="269">
        <v>37</v>
      </c>
      <c r="I189" s="270"/>
      <c r="J189" s="266"/>
      <c r="K189" s="266"/>
      <c r="L189" s="271"/>
      <c r="M189" s="272"/>
      <c r="N189" s="273"/>
      <c r="O189" s="273"/>
      <c r="P189" s="273"/>
      <c r="Q189" s="273"/>
      <c r="R189" s="273"/>
      <c r="S189" s="273"/>
      <c r="T189" s="274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5" t="s">
        <v>173</v>
      </c>
      <c r="AU189" s="275" t="s">
        <v>85</v>
      </c>
      <c r="AV189" s="15" t="s">
        <v>169</v>
      </c>
      <c r="AW189" s="15" t="s">
        <v>37</v>
      </c>
      <c r="AX189" s="15" t="s">
        <v>81</v>
      </c>
      <c r="AY189" s="275" t="s">
        <v>161</v>
      </c>
    </row>
    <row r="190" s="2" customFormat="1" ht="24.15" customHeight="1">
      <c r="A190" s="40"/>
      <c r="B190" s="41"/>
      <c r="C190" s="214" t="s">
        <v>267</v>
      </c>
      <c r="D190" s="214" t="s">
        <v>164</v>
      </c>
      <c r="E190" s="215" t="s">
        <v>1199</v>
      </c>
      <c r="F190" s="216" t="s">
        <v>1200</v>
      </c>
      <c r="G190" s="217" t="s">
        <v>225</v>
      </c>
      <c r="H190" s="218">
        <v>24</v>
      </c>
      <c r="I190" s="219"/>
      <c r="J190" s="220">
        <f>ROUND(I190*H190,2)</f>
        <v>0</v>
      </c>
      <c r="K190" s="216" t="s">
        <v>168</v>
      </c>
      <c r="L190" s="46"/>
      <c r="M190" s="221" t="s">
        <v>19</v>
      </c>
      <c r="N190" s="222" t="s">
        <v>48</v>
      </c>
      <c r="O190" s="86"/>
      <c r="P190" s="223">
        <f>O190*H190</f>
        <v>0</v>
      </c>
      <c r="Q190" s="223">
        <v>0.0068300000000000001</v>
      </c>
      <c r="R190" s="223">
        <f>Q190*H190</f>
        <v>0.16392000000000001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169</v>
      </c>
      <c r="AT190" s="225" t="s">
        <v>164</v>
      </c>
      <c r="AU190" s="225" t="s">
        <v>85</v>
      </c>
      <c r="AY190" s="19" t="s">
        <v>161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81</v>
      </c>
      <c r="BK190" s="226">
        <f>ROUND(I190*H190,2)</f>
        <v>0</v>
      </c>
      <c r="BL190" s="19" t="s">
        <v>169</v>
      </c>
      <c r="BM190" s="225" t="s">
        <v>1201</v>
      </c>
    </row>
    <row r="191" s="2" customFormat="1">
      <c r="A191" s="40"/>
      <c r="B191" s="41"/>
      <c r="C191" s="42"/>
      <c r="D191" s="227" t="s">
        <v>171</v>
      </c>
      <c r="E191" s="42"/>
      <c r="F191" s="228" t="s">
        <v>1202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171</v>
      </c>
      <c r="AU191" s="19" t="s">
        <v>85</v>
      </c>
    </row>
    <row r="192" s="14" customFormat="1">
      <c r="A192" s="14"/>
      <c r="B192" s="244"/>
      <c r="C192" s="245"/>
      <c r="D192" s="234" t="s">
        <v>173</v>
      </c>
      <c r="E192" s="246" t="s">
        <v>19</v>
      </c>
      <c r="F192" s="247" t="s">
        <v>1203</v>
      </c>
      <c r="G192" s="245"/>
      <c r="H192" s="246" t="s">
        <v>19</v>
      </c>
      <c r="I192" s="248"/>
      <c r="J192" s="245"/>
      <c r="K192" s="245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173</v>
      </c>
      <c r="AU192" s="253" t="s">
        <v>85</v>
      </c>
      <c r="AV192" s="14" t="s">
        <v>81</v>
      </c>
      <c r="AW192" s="14" t="s">
        <v>37</v>
      </c>
      <c r="AX192" s="14" t="s">
        <v>77</v>
      </c>
      <c r="AY192" s="253" t="s">
        <v>161</v>
      </c>
    </row>
    <row r="193" s="14" customFormat="1">
      <c r="A193" s="14"/>
      <c r="B193" s="244"/>
      <c r="C193" s="245"/>
      <c r="D193" s="234" t="s">
        <v>173</v>
      </c>
      <c r="E193" s="246" t="s">
        <v>19</v>
      </c>
      <c r="F193" s="247" t="s">
        <v>934</v>
      </c>
      <c r="G193" s="245"/>
      <c r="H193" s="246" t="s">
        <v>19</v>
      </c>
      <c r="I193" s="248"/>
      <c r="J193" s="245"/>
      <c r="K193" s="245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173</v>
      </c>
      <c r="AU193" s="253" t="s">
        <v>85</v>
      </c>
      <c r="AV193" s="14" t="s">
        <v>81</v>
      </c>
      <c r="AW193" s="14" t="s">
        <v>37</v>
      </c>
      <c r="AX193" s="14" t="s">
        <v>77</v>
      </c>
      <c r="AY193" s="253" t="s">
        <v>161</v>
      </c>
    </row>
    <row r="194" s="13" customFormat="1">
      <c r="A194" s="13"/>
      <c r="B194" s="232"/>
      <c r="C194" s="233"/>
      <c r="D194" s="234" t="s">
        <v>173</v>
      </c>
      <c r="E194" s="235" t="s">
        <v>19</v>
      </c>
      <c r="F194" s="236" t="s">
        <v>1204</v>
      </c>
      <c r="G194" s="233"/>
      <c r="H194" s="237">
        <v>6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173</v>
      </c>
      <c r="AU194" s="243" t="s">
        <v>85</v>
      </c>
      <c r="AV194" s="13" t="s">
        <v>85</v>
      </c>
      <c r="AW194" s="13" t="s">
        <v>37</v>
      </c>
      <c r="AX194" s="13" t="s">
        <v>77</v>
      </c>
      <c r="AY194" s="243" t="s">
        <v>161</v>
      </c>
    </row>
    <row r="195" s="14" customFormat="1">
      <c r="A195" s="14"/>
      <c r="B195" s="244"/>
      <c r="C195" s="245"/>
      <c r="D195" s="234" t="s">
        <v>173</v>
      </c>
      <c r="E195" s="246" t="s">
        <v>19</v>
      </c>
      <c r="F195" s="247" t="s">
        <v>342</v>
      </c>
      <c r="G195" s="245"/>
      <c r="H195" s="246" t="s">
        <v>19</v>
      </c>
      <c r="I195" s="248"/>
      <c r="J195" s="245"/>
      <c r="K195" s="245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173</v>
      </c>
      <c r="AU195" s="253" t="s">
        <v>85</v>
      </c>
      <c r="AV195" s="14" t="s">
        <v>81</v>
      </c>
      <c r="AW195" s="14" t="s">
        <v>37</v>
      </c>
      <c r="AX195" s="14" t="s">
        <v>77</v>
      </c>
      <c r="AY195" s="253" t="s">
        <v>161</v>
      </c>
    </row>
    <row r="196" s="13" customFormat="1">
      <c r="A196" s="13"/>
      <c r="B196" s="232"/>
      <c r="C196" s="233"/>
      <c r="D196" s="234" t="s">
        <v>173</v>
      </c>
      <c r="E196" s="235" t="s">
        <v>19</v>
      </c>
      <c r="F196" s="236" t="s">
        <v>1204</v>
      </c>
      <c r="G196" s="233"/>
      <c r="H196" s="237">
        <v>6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173</v>
      </c>
      <c r="AU196" s="243" t="s">
        <v>85</v>
      </c>
      <c r="AV196" s="13" t="s">
        <v>85</v>
      </c>
      <c r="AW196" s="13" t="s">
        <v>37</v>
      </c>
      <c r="AX196" s="13" t="s">
        <v>77</v>
      </c>
      <c r="AY196" s="243" t="s">
        <v>161</v>
      </c>
    </row>
    <row r="197" s="14" customFormat="1">
      <c r="A197" s="14"/>
      <c r="B197" s="244"/>
      <c r="C197" s="245"/>
      <c r="D197" s="234" t="s">
        <v>173</v>
      </c>
      <c r="E197" s="246" t="s">
        <v>19</v>
      </c>
      <c r="F197" s="247" t="s">
        <v>1198</v>
      </c>
      <c r="G197" s="245"/>
      <c r="H197" s="246" t="s">
        <v>19</v>
      </c>
      <c r="I197" s="248"/>
      <c r="J197" s="245"/>
      <c r="K197" s="245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173</v>
      </c>
      <c r="AU197" s="253" t="s">
        <v>85</v>
      </c>
      <c r="AV197" s="14" t="s">
        <v>81</v>
      </c>
      <c r="AW197" s="14" t="s">
        <v>37</v>
      </c>
      <c r="AX197" s="14" t="s">
        <v>77</v>
      </c>
      <c r="AY197" s="253" t="s">
        <v>161</v>
      </c>
    </row>
    <row r="198" s="13" customFormat="1">
      <c r="A198" s="13"/>
      <c r="B198" s="232"/>
      <c r="C198" s="233"/>
      <c r="D198" s="234" t="s">
        <v>173</v>
      </c>
      <c r="E198" s="235" t="s">
        <v>19</v>
      </c>
      <c r="F198" s="236" t="s">
        <v>1204</v>
      </c>
      <c r="G198" s="233"/>
      <c r="H198" s="237">
        <v>6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173</v>
      </c>
      <c r="AU198" s="243" t="s">
        <v>85</v>
      </c>
      <c r="AV198" s="13" t="s">
        <v>85</v>
      </c>
      <c r="AW198" s="13" t="s">
        <v>37</v>
      </c>
      <c r="AX198" s="13" t="s">
        <v>77</v>
      </c>
      <c r="AY198" s="243" t="s">
        <v>161</v>
      </c>
    </row>
    <row r="199" s="14" customFormat="1">
      <c r="A199" s="14"/>
      <c r="B199" s="244"/>
      <c r="C199" s="245"/>
      <c r="D199" s="234" t="s">
        <v>173</v>
      </c>
      <c r="E199" s="246" t="s">
        <v>19</v>
      </c>
      <c r="F199" s="247" t="s">
        <v>674</v>
      </c>
      <c r="G199" s="245"/>
      <c r="H199" s="246" t="s">
        <v>19</v>
      </c>
      <c r="I199" s="248"/>
      <c r="J199" s="245"/>
      <c r="K199" s="245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173</v>
      </c>
      <c r="AU199" s="253" t="s">
        <v>85</v>
      </c>
      <c r="AV199" s="14" t="s">
        <v>81</v>
      </c>
      <c r="AW199" s="14" t="s">
        <v>37</v>
      </c>
      <c r="AX199" s="14" t="s">
        <v>77</v>
      </c>
      <c r="AY199" s="253" t="s">
        <v>161</v>
      </c>
    </row>
    <row r="200" s="13" customFormat="1">
      <c r="A200" s="13"/>
      <c r="B200" s="232"/>
      <c r="C200" s="233"/>
      <c r="D200" s="234" t="s">
        <v>173</v>
      </c>
      <c r="E200" s="235" t="s">
        <v>19</v>
      </c>
      <c r="F200" s="236" t="s">
        <v>1204</v>
      </c>
      <c r="G200" s="233"/>
      <c r="H200" s="237">
        <v>6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173</v>
      </c>
      <c r="AU200" s="243" t="s">
        <v>85</v>
      </c>
      <c r="AV200" s="13" t="s">
        <v>85</v>
      </c>
      <c r="AW200" s="13" t="s">
        <v>37</v>
      </c>
      <c r="AX200" s="13" t="s">
        <v>77</v>
      </c>
      <c r="AY200" s="243" t="s">
        <v>161</v>
      </c>
    </row>
    <row r="201" s="15" customFormat="1">
      <c r="A201" s="15"/>
      <c r="B201" s="265"/>
      <c r="C201" s="266"/>
      <c r="D201" s="234" t="s">
        <v>173</v>
      </c>
      <c r="E201" s="267" t="s">
        <v>19</v>
      </c>
      <c r="F201" s="268" t="s">
        <v>210</v>
      </c>
      <c r="G201" s="266"/>
      <c r="H201" s="269">
        <v>24</v>
      </c>
      <c r="I201" s="270"/>
      <c r="J201" s="266"/>
      <c r="K201" s="266"/>
      <c r="L201" s="271"/>
      <c r="M201" s="272"/>
      <c r="N201" s="273"/>
      <c r="O201" s="273"/>
      <c r="P201" s="273"/>
      <c r="Q201" s="273"/>
      <c r="R201" s="273"/>
      <c r="S201" s="273"/>
      <c r="T201" s="274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5" t="s">
        <v>173</v>
      </c>
      <c r="AU201" s="275" t="s">
        <v>85</v>
      </c>
      <c r="AV201" s="15" t="s">
        <v>169</v>
      </c>
      <c r="AW201" s="15" t="s">
        <v>37</v>
      </c>
      <c r="AX201" s="15" t="s">
        <v>81</v>
      </c>
      <c r="AY201" s="275" t="s">
        <v>161</v>
      </c>
    </row>
    <row r="202" s="2" customFormat="1" ht="37.8" customHeight="1">
      <c r="A202" s="40"/>
      <c r="B202" s="41"/>
      <c r="C202" s="214" t="s">
        <v>275</v>
      </c>
      <c r="D202" s="214" t="s">
        <v>164</v>
      </c>
      <c r="E202" s="215" t="s">
        <v>1205</v>
      </c>
      <c r="F202" s="216" t="s">
        <v>1206</v>
      </c>
      <c r="G202" s="217" t="s">
        <v>186</v>
      </c>
      <c r="H202" s="218">
        <v>0.77700000000000002</v>
      </c>
      <c r="I202" s="219"/>
      <c r="J202" s="220">
        <f>ROUND(I202*H202,2)</f>
        <v>0</v>
      </c>
      <c r="K202" s="216" t="s">
        <v>168</v>
      </c>
      <c r="L202" s="46"/>
      <c r="M202" s="221" t="s">
        <v>19</v>
      </c>
      <c r="N202" s="222" t="s">
        <v>48</v>
      </c>
      <c r="O202" s="86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5" t="s">
        <v>267</v>
      </c>
      <c r="AT202" s="225" t="s">
        <v>164</v>
      </c>
      <c r="AU202" s="225" t="s">
        <v>85</v>
      </c>
      <c r="AY202" s="19" t="s">
        <v>161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9" t="s">
        <v>81</v>
      </c>
      <c r="BK202" s="226">
        <f>ROUND(I202*H202,2)</f>
        <v>0</v>
      </c>
      <c r="BL202" s="19" t="s">
        <v>267</v>
      </c>
      <c r="BM202" s="225" t="s">
        <v>1207</v>
      </c>
    </row>
    <row r="203" s="2" customFormat="1">
      <c r="A203" s="40"/>
      <c r="B203" s="41"/>
      <c r="C203" s="42"/>
      <c r="D203" s="227" t="s">
        <v>171</v>
      </c>
      <c r="E203" s="42"/>
      <c r="F203" s="228" t="s">
        <v>1208</v>
      </c>
      <c r="G203" s="42"/>
      <c r="H203" s="42"/>
      <c r="I203" s="229"/>
      <c r="J203" s="42"/>
      <c r="K203" s="42"/>
      <c r="L203" s="46"/>
      <c r="M203" s="230"/>
      <c r="N203" s="231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171</v>
      </c>
      <c r="AU203" s="19" t="s">
        <v>85</v>
      </c>
    </row>
    <row r="204" s="12" customFormat="1" ht="22.8" customHeight="1">
      <c r="A204" s="12"/>
      <c r="B204" s="198"/>
      <c r="C204" s="199"/>
      <c r="D204" s="200" t="s">
        <v>76</v>
      </c>
      <c r="E204" s="212" t="s">
        <v>747</v>
      </c>
      <c r="F204" s="212" t="s">
        <v>748</v>
      </c>
      <c r="G204" s="199"/>
      <c r="H204" s="199"/>
      <c r="I204" s="202"/>
      <c r="J204" s="213">
        <f>BK204</f>
        <v>0</v>
      </c>
      <c r="K204" s="199"/>
      <c r="L204" s="204"/>
      <c r="M204" s="205"/>
      <c r="N204" s="206"/>
      <c r="O204" s="206"/>
      <c r="P204" s="207">
        <f>SUM(P205:P253)</f>
        <v>0</v>
      </c>
      <c r="Q204" s="206"/>
      <c r="R204" s="207">
        <f>SUM(R205:R253)</f>
        <v>0.35700000000000004</v>
      </c>
      <c r="S204" s="206"/>
      <c r="T204" s="208">
        <f>SUM(T205:T253)</f>
        <v>0.53600000000000003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9" t="s">
        <v>85</v>
      </c>
      <c r="AT204" s="210" t="s">
        <v>76</v>
      </c>
      <c r="AU204" s="210" t="s">
        <v>81</v>
      </c>
      <c r="AY204" s="209" t="s">
        <v>161</v>
      </c>
      <c r="BK204" s="211">
        <f>SUM(BK205:BK253)</f>
        <v>0</v>
      </c>
    </row>
    <row r="205" s="2" customFormat="1" ht="24.15" customHeight="1">
      <c r="A205" s="40"/>
      <c r="B205" s="41"/>
      <c r="C205" s="214" t="s">
        <v>280</v>
      </c>
      <c r="D205" s="214" t="s">
        <v>164</v>
      </c>
      <c r="E205" s="215" t="s">
        <v>1209</v>
      </c>
      <c r="F205" s="216" t="s">
        <v>1210</v>
      </c>
      <c r="G205" s="217" t="s">
        <v>177</v>
      </c>
      <c r="H205" s="218">
        <v>7</v>
      </c>
      <c r="I205" s="219"/>
      <c r="J205" s="220">
        <f>ROUND(I205*H205,2)</f>
        <v>0</v>
      </c>
      <c r="K205" s="216" t="s">
        <v>168</v>
      </c>
      <c r="L205" s="46"/>
      <c r="M205" s="221" t="s">
        <v>19</v>
      </c>
      <c r="N205" s="222" t="s">
        <v>48</v>
      </c>
      <c r="O205" s="86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267</v>
      </c>
      <c r="AT205" s="225" t="s">
        <v>164</v>
      </c>
      <c r="AU205" s="225" t="s">
        <v>85</v>
      </c>
      <c r="AY205" s="19" t="s">
        <v>161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81</v>
      </c>
      <c r="BK205" s="226">
        <f>ROUND(I205*H205,2)</f>
        <v>0</v>
      </c>
      <c r="BL205" s="19" t="s">
        <v>267</v>
      </c>
      <c r="BM205" s="225" t="s">
        <v>1211</v>
      </c>
    </row>
    <row r="206" s="2" customFormat="1">
      <c r="A206" s="40"/>
      <c r="B206" s="41"/>
      <c r="C206" s="42"/>
      <c r="D206" s="227" t="s">
        <v>171</v>
      </c>
      <c r="E206" s="42"/>
      <c r="F206" s="228" t="s">
        <v>1212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171</v>
      </c>
      <c r="AU206" s="19" t="s">
        <v>85</v>
      </c>
    </row>
    <row r="207" s="14" customFormat="1">
      <c r="A207" s="14"/>
      <c r="B207" s="244"/>
      <c r="C207" s="245"/>
      <c r="D207" s="234" t="s">
        <v>173</v>
      </c>
      <c r="E207" s="246" t="s">
        <v>19</v>
      </c>
      <c r="F207" s="247" t="s">
        <v>1213</v>
      </c>
      <c r="G207" s="245"/>
      <c r="H207" s="246" t="s">
        <v>19</v>
      </c>
      <c r="I207" s="248"/>
      <c r="J207" s="245"/>
      <c r="K207" s="245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173</v>
      </c>
      <c r="AU207" s="253" t="s">
        <v>85</v>
      </c>
      <c r="AV207" s="14" t="s">
        <v>81</v>
      </c>
      <c r="AW207" s="14" t="s">
        <v>37</v>
      </c>
      <c r="AX207" s="14" t="s">
        <v>77</v>
      </c>
      <c r="AY207" s="253" t="s">
        <v>161</v>
      </c>
    </row>
    <row r="208" s="13" customFormat="1">
      <c r="A208" s="13"/>
      <c r="B208" s="232"/>
      <c r="C208" s="233"/>
      <c r="D208" s="234" t="s">
        <v>173</v>
      </c>
      <c r="E208" s="235" t="s">
        <v>19</v>
      </c>
      <c r="F208" s="236" t="s">
        <v>191</v>
      </c>
      <c r="G208" s="233"/>
      <c r="H208" s="237">
        <v>5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173</v>
      </c>
      <c r="AU208" s="243" t="s">
        <v>85</v>
      </c>
      <c r="AV208" s="13" t="s">
        <v>85</v>
      </c>
      <c r="AW208" s="13" t="s">
        <v>37</v>
      </c>
      <c r="AX208" s="13" t="s">
        <v>77</v>
      </c>
      <c r="AY208" s="243" t="s">
        <v>161</v>
      </c>
    </row>
    <row r="209" s="14" customFormat="1">
      <c r="A209" s="14"/>
      <c r="B209" s="244"/>
      <c r="C209" s="245"/>
      <c r="D209" s="234" t="s">
        <v>173</v>
      </c>
      <c r="E209" s="246" t="s">
        <v>19</v>
      </c>
      <c r="F209" s="247" t="s">
        <v>1214</v>
      </c>
      <c r="G209" s="245"/>
      <c r="H209" s="246" t="s">
        <v>19</v>
      </c>
      <c r="I209" s="248"/>
      <c r="J209" s="245"/>
      <c r="K209" s="245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173</v>
      </c>
      <c r="AU209" s="253" t="s">
        <v>85</v>
      </c>
      <c r="AV209" s="14" t="s">
        <v>81</v>
      </c>
      <c r="AW209" s="14" t="s">
        <v>37</v>
      </c>
      <c r="AX209" s="14" t="s">
        <v>77</v>
      </c>
      <c r="AY209" s="253" t="s">
        <v>161</v>
      </c>
    </row>
    <row r="210" s="13" customFormat="1">
      <c r="A210" s="13"/>
      <c r="B210" s="232"/>
      <c r="C210" s="233"/>
      <c r="D210" s="234" t="s">
        <v>173</v>
      </c>
      <c r="E210" s="235" t="s">
        <v>19</v>
      </c>
      <c r="F210" s="236" t="s">
        <v>85</v>
      </c>
      <c r="G210" s="233"/>
      <c r="H210" s="237">
        <v>2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173</v>
      </c>
      <c r="AU210" s="243" t="s">
        <v>85</v>
      </c>
      <c r="AV210" s="13" t="s">
        <v>85</v>
      </c>
      <c r="AW210" s="13" t="s">
        <v>37</v>
      </c>
      <c r="AX210" s="13" t="s">
        <v>77</v>
      </c>
      <c r="AY210" s="243" t="s">
        <v>161</v>
      </c>
    </row>
    <row r="211" s="15" customFormat="1">
      <c r="A211" s="15"/>
      <c r="B211" s="265"/>
      <c r="C211" s="266"/>
      <c r="D211" s="234" t="s">
        <v>173</v>
      </c>
      <c r="E211" s="267" t="s">
        <v>19</v>
      </c>
      <c r="F211" s="268" t="s">
        <v>210</v>
      </c>
      <c r="G211" s="266"/>
      <c r="H211" s="269">
        <v>7</v>
      </c>
      <c r="I211" s="270"/>
      <c r="J211" s="266"/>
      <c r="K211" s="266"/>
      <c r="L211" s="271"/>
      <c r="M211" s="272"/>
      <c r="N211" s="273"/>
      <c r="O211" s="273"/>
      <c r="P211" s="273"/>
      <c r="Q211" s="273"/>
      <c r="R211" s="273"/>
      <c r="S211" s="273"/>
      <c r="T211" s="274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5" t="s">
        <v>173</v>
      </c>
      <c r="AU211" s="275" t="s">
        <v>85</v>
      </c>
      <c r="AV211" s="15" t="s">
        <v>169</v>
      </c>
      <c r="AW211" s="15" t="s">
        <v>37</v>
      </c>
      <c r="AX211" s="15" t="s">
        <v>81</v>
      </c>
      <c r="AY211" s="275" t="s">
        <v>161</v>
      </c>
    </row>
    <row r="212" s="2" customFormat="1" ht="24.15" customHeight="1">
      <c r="A212" s="40"/>
      <c r="B212" s="41"/>
      <c r="C212" s="254" t="s">
        <v>285</v>
      </c>
      <c r="D212" s="254" t="s">
        <v>192</v>
      </c>
      <c r="E212" s="255" t="s">
        <v>1215</v>
      </c>
      <c r="F212" s="256" t="s">
        <v>1216</v>
      </c>
      <c r="G212" s="257" t="s">
        <v>177</v>
      </c>
      <c r="H212" s="258">
        <v>5</v>
      </c>
      <c r="I212" s="259"/>
      <c r="J212" s="260">
        <f>ROUND(I212*H212,2)</f>
        <v>0</v>
      </c>
      <c r="K212" s="256" t="s">
        <v>19</v>
      </c>
      <c r="L212" s="261"/>
      <c r="M212" s="262" t="s">
        <v>19</v>
      </c>
      <c r="N212" s="263" t="s">
        <v>48</v>
      </c>
      <c r="O212" s="86"/>
      <c r="P212" s="223">
        <f>O212*H212</f>
        <v>0</v>
      </c>
      <c r="Q212" s="223">
        <v>0.0195</v>
      </c>
      <c r="R212" s="223">
        <f>Q212*H212</f>
        <v>0.097500000000000003</v>
      </c>
      <c r="S212" s="223">
        <v>0</v>
      </c>
      <c r="T212" s="22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394</v>
      </c>
      <c r="AT212" s="225" t="s">
        <v>192</v>
      </c>
      <c r="AU212" s="225" t="s">
        <v>85</v>
      </c>
      <c r="AY212" s="19" t="s">
        <v>161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81</v>
      </c>
      <c r="BK212" s="226">
        <f>ROUND(I212*H212,2)</f>
        <v>0</v>
      </c>
      <c r="BL212" s="19" t="s">
        <v>267</v>
      </c>
      <c r="BM212" s="225" t="s">
        <v>1217</v>
      </c>
    </row>
    <row r="213" s="14" customFormat="1">
      <c r="A213" s="14"/>
      <c r="B213" s="244"/>
      <c r="C213" s="245"/>
      <c r="D213" s="234" t="s">
        <v>173</v>
      </c>
      <c r="E213" s="246" t="s">
        <v>19</v>
      </c>
      <c r="F213" s="247" t="s">
        <v>1213</v>
      </c>
      <c r="G213" s="245"/>
      <c r="H213" s="246" t="s">
        <v>19</v>
      </c>
      <c r="I213" s="248"/>
      <c r="J213" s="245"/>
      <c r="K213" s="245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173</v>
      </c>
      <c r="AU213" s="253" t="s">
        <v>85</v>
      </c>
      <c r="AV213" s="14" t="s">
        <v>81</v>
      </c>
      <c r="AW213" s="14" t="s">
        <v>37</v>
      </c>
      <c r="AX213" s="14" t="s">
        <v>77</v>
      </c>
      <c r="AY213" s="253" t="s">
        <v>161</v>
      </c>
    </row>
    <row r="214" s="13" customFormat="1">
      <c r="A214" s="13"/>
      <c r="B214" s="232"/>
      <c r="C214" s="233"/>
      <c r="D214" s="234" t="s">
        <v>173</v>
      </c>
      <c r="E214" s="235" t="s">
        <v>19</v>
      </c>
      <c r="F214" s="236" t="s">
        <v>191</v>
      </c>
      <c r="G214" s="233"/>
      <c r="H214" s="237">
        <v>5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173</v>
      </c>
      <c r="AU214" s="243" t="s">
        <v>85</v>
      </c>
      <c r="AV214" s="13" t="s">
        <v>85</v>
      </c>
      <c r="AW214" s="13" t="s">
        <v>37</v>
      </c>
      <c r="AX214" s="13" t="s">
        <v>81</v>
      </c>
      <c r="AY214" s="243" t="s">
        <v>161</v>
      </c>
    </row>
    <row r="215" s="2" customFormat="1" ht="16.5" customHeight="1">
      <c r="A215" s="40"/>
      <c r="B215" s="41"/>
      <c r="C215" s="254" t="s">
        <v>291</v>
      </c>
      <c r="D215" s="254" t="s">
        <v>192</v>
      </c>
      <c r="E215" s="255" t="s">
        <v>1218</v>
      </c>
      <c r="F215" s="256" t="s">
        <v>1219</v>
      </c>
      <c r="G215" s="257" t="s">
        <v>177</v>
      </c>
      <c r="H215" s="258">
        <v>2</v>
      </c>
      <c r="I215" s="259"/>
      <c r="J215" s="260">
        <f>ROUND(I215*H215,2)</f>
        <v>0</v>
      </c>
      <c r="K215" s="256" t="s">
        <v>168</v>
      </c>
      <c r="L215" s="261"/>
      <c r="M215" s="262" t="s">
        <v>19</v>
      </c>
      <c r="N215" s="263" t="s">
        <v>48</v>
      </c>
      <c r="O215" s="86"/>
      <c r="P215" s="223">
        <f>O215*H215</f>
        <v>0</v>
      </c>
      <c r="Q215" s="223">
        <v>0.021000000000000001</v>
      </c>
      <c r="R215" s="223">
        <f>Q215*H215</f>
        <v>0.042000000000000003</v>
      </c>
      <c r="S215" s="223">
        <v>0</v>
      </c>
      <c r="T215" s="224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5" t="s">
        <v>394</v>
      </c>
      <c r="AT215" s="225" t="s">
        <v>192</v>
      </c>
      <c r="AU215" s="225" t="s">
        <v>85</v>
      </c>
      <c r="AY215" s="19" t="s">
        <v>161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9" t="s">
        <v>81</v>
      </c>
      <c r="BK215" s="226">
        <f>ROUND(I215*H215,2)</f>
        <v>0</v>
      </c>
      <c r="BL215" s="19" t="s">
        <v>267</v>
      </c>
      <c r="BM215" s="225" t="s">
        <v>1220</v>
      </c>
    </row>
    <row r="216" s="14" customFormat="1">
      <c r="A216" s="14"/>
      <c r="B216" s="244"/>
      <c r="C216" s="245"/>
      <c r="D216" s="234" t="s">
        <v>173</v>
      </c>
      <c r="E216" s="246" t="s">
        <v>19</v>
      </c>
      <c r="F216" s="247" t="s">
        <v>1214</v>
      </c>
      <c r="G216" s="245"/>
      <c r="H216" s="246" t="s">
        <v>19</v>
      </c>
      <c r="I216" s="248"/>
      <c r="J216" s="245"/>
      <c r="K216" s="245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173</v>
      </c>
      <c r="AU216" s="253" t="s">
        <v>85</v>
      </c>
      <c r="AV216" s="14" t="s">
        <v>81</v>
      </c>
      <c r="AW216" s="14" t="s">
        <v>37</v>
      </c>
      <c r="AX216" s="14" t="s">
        <v>77</v>
      </c>
      <c r="AY216" s="253" t="s">
        <v>161</v>
      </c>
    </row>
    <row r="217" s="13" customFormat="1">
      <c r="A217" s="13"/>
      <c r="B217" s="232"/>
      <c r="C217" s="233"/>
      <c r="D217" s="234" t="s">
        <v>173</v>
      </c>
      <c r="E217" s="235" t="s">
        <v>19</v>
      </c>
      <c r="F217" s="236" t="s">
        <v>85</v>
      </c>
      <c r="G217" s="233"/>
      <c r="H217" s="237">
        <v>2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173</v>
      </c>
      <c r="AU217" s="243" t="s">
        <v>85</v>
      </c>
      <c r="AV217" s="13" t="s">
        <v>85</v>
      </c>
      <c r="AW217" s="13" t="s">
        <v>37</v>
      </c>
      <c r="AX217" s="13" t="s">
        <v>81</v>
      </c>
      <c r="AY217" s="243" t="s">
        <v>161</v>
      </c>
    </row>
    <row r="218" s="2" customFormat="1" ht="24.15" customHeight="1">
      <c r="A218" s="40"/>
      <c r="B218" s="41"/>
      <c r="C218" s="214" t="s">
        <v>7</v>
      </c>
      <c r="D218" s="214" t="s">
        <v>164</v>
      </c>
      <c r="E218" s="215" t="s">
        <v>1221</v>
      </c>
      <c r="F218" s="216" t="s">
        <v>1222</v>
      </c>
      <c r="G218" s="217" t="s">
        <v>177</v>
      </c>
      <c r="H218" s="218">
        <v>2</v>
      </c>
      <c r="I218" s="219"/>
      <c r="J218" s="220">
        <f>ROUND(I218*H218,2)</f>
        <v>0</v>
      </c>
      <c r="K218" s="216" t="s">
        <v>168</v>
      </c>
      <c r="L218" s="46"/>
      <c r="M218" s="221" t="s">
        <v>19</v>
      </c>
      <c r="N218" s="222" t="s">
        <v>48</v>
      </c>
      <c r="O218" s="86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267</v>
      </c>
      <c r="AT218" s="225" t="s">
        <v>164</v>
      </c>
      <c r="AU218" s="225" t="s">
        <v>85</v>
      </c>
      <c r="AY218" s="19" t="s">
        <v>161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81</v>
      </c>
      <c r="BK218" s="226">
        <f>ROUND(I218*H218,2)</f>
        <v>0</v>
      </c>
      <c r="BL218" s="19" t="s">
        <v>267</v>
      </c>
      <c r="BM218" s="225" t="s">
        <v>1223</v>
      </c>
    </row>
    <row r="219" s="2" customFormat="1">
      <c r="A219" s="40"/>
      <c r="B219" s="41"/>
      <c r="C219" s="42"/>
      <c r="D219" s="227" t="s">
        <v>171</v>
      </c>
      <c r="E219" s="42"/>
      <c r="F219" s="228" t="s">
        <v>1224</v>
      </c>
      <c r="G219" s="42"/>
      <c r="H219" s="42"/>
      <c r="I219" s="229"/>
      <c r="J219" s="42"/>
      <c r="K219" s="42"/>
      <c r="L219" s="46"/>
      <c r="M219" s="230"/>
      <c r="N219" s="231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171</v>
      </c>
      <c r="AU219" s="19" t="s">
        <v>85</v>
      </c>
    </row>
    <row r="220" s="2" customFormat="1" ht="24.15" customHeight="1">
      <c r="A220" s="40"/>
      <c r="B220" s="41"/>
      <c r="C220" s="254" t="s">
        <v>306</v>
      </c>
      <c r="D220" s="254" t="s">
        <v>192</v>
      </c>
      <c r="E220" s="255" t="s">
        <v>1225</v>
      </c>
      <c r="F220" s="256" t="s">
        <v>1226</v>
      </c>
      <c r="G220" s="257" t="s">
        <v>177</v>
      </c>
      <c r="H220" s="258">
        <v>1</v>
      </c>
      <c r="I220" s="259"/>
      <c r="J220" s="260">
        <f>ROUND(I220*H220,2)</f>
        <v>0</v>
      </c>
      <c r="K220" s="256" t="s">
        <v>19</v>
      </c>
      <c r="L220" s="261"/>
      <c r="M220" s="262" t="s">
        <v>19</v>
      </c>
      <c r="N220" s="263" t="s">
        <v>48</v>
      </c>
      <c r="O220" s="86"/>
      <c r="P220" s="223">
        <f>O220*H220</f>
        <v>0</v>
      </c>
      <c r="Q220" s="223">
        <v>0.020500000000000001</v>
      </c>
      <c r="R220" s="223">
        <f>Q220*H220</f>
        <v>0.020500000000000001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394</v>
      </c>
      <c r="AT220" s="225" t="s">
        <v>192</v>
      </c>
      <c r="AU220" s="225" t="s">
        <v>85</v>
      </c>
      <c r="AY220" s="19" t="s">
        <v>161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81</v>
      </c>
      <c r="BK220" s="226">
        <f>ROUND(I220*H220,2)</f>
        <v>0</v>
      </c>
      <c r="BL220" s="19" t="s">
        <v>267</v>
      </c>
      <c r="BM220" s="225" t="s">
        <v>1227</v>
      </c>
    </row>
    <row r="221" s="14" customFormat="1">
      <c r="A221" s="14"/>
      <c r="B221" s="244"/>
      <c r="C221" s="245"/>
      <c r="D221" s="234" t="s">
        <v>173</v>
      </c>
      <c r="E221" s="246" t="s">
        <v>19</v>
      </c>
      <c r="F221" s="247" t="s">
        <v>1228</v>
      </c>
      <c r="G221" s="245"/>
      <c r="H221" s="246" t="s">
        <v>19</v>
      </c>
      <c r="I221" s="248"/>
      <c r="J221" s="245"/>
      <c r="K221" s="245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173</v>
      </c>
      <c r="AU221" s="253" t="s">
        <v>85</v>
      </c>
      <c r="AV221" s="14" t="s">
        <v>81</v>
      </c>
      <c r="AW221" s="14" t="s">
        <v>37</v>
      </c>
      <c r="AX221" s="14" t="s">
        <v>77</v>
      </c>
      <c r="AY221" s="253" t="s">
        <v>161</v>
      </c>
    </row>
    <row r="222" s="13" customFormat="1">
      <c r="A222" s="13"/>
      <c r="B222" s="232"/>
      <c r="C222" s="233"/>
      <c r="D222" s="234" t="s">
        <v>173</v>
      </c>
      <c r="E222" s="235" t="s">
        <v>19</v>
      </c>
      <c r="F222" s="236" t="s">
        <v>81</v>
      </c>
      <c r="G222" s="233"/>
      <c r="H222" s="237">
        <v>1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173</v>
      </c>
      <c r="AU222" s="243" t="s">
        <v>85</v>
      </c>
      <c r="AV222" s="13" t="s">
        <v>85</v>
      </c>
      <c r="AW222" s="13" t="s">
        <v>37</v>
      </c>
      <c r="AX222" s="13" t="s">
        <v>77</v>
      </c>
      <c r="AY222" s="243" t="s">
        <v>161</v>
      </c>
    </row>
    <row r="223" s="15" customFormat="1">
      <c r="A223" s="15"/>
      <c r="B223" s="265"/>
      <c r="C223" s="266"/>
      <c r="D223" s="234" t="s">
        <v>173</v>
      </c>
      <c r="E223" s="267" t="s">
        <v>19</v>
      </c>
      <c r="F223" s="268" t="s">
        <v>210</v>
      </c>
      <c r="G223" s="266"/>
      <c r="H223" s="269">
        <v>1</v>
      </c>
      <c r="I223" s="270"/>
      <c r="J223" s="266"/>
      <c r="K223" s="266"/>
      <c r="L223" s="271"/>
      <c r="M223" s="272"/>
      <c r="N223" s="273"/>
      <c r="O223" s="273"/>
      <c r="P223" s="273"/>
      <c r="Q223" s="273"/>
      <c r="R223" s="273"/>
      <c r="S223" s="273"/>
      <c r="T223" s="27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5" t="s">
        <v>173</v>
      </c>
      <c r="AU223" s="275" t="s">
        <v>85</v>
      </c>
      <c r="AV223" s="15" t="s">
        <v>169</v>
      </c>
      <c r="AW223" s="15" t="s">
        <v>37</v>
      </c>
      <c r="AX223" s="15" t="s">
        <v>81</v>
      </c>
      <c r="AY223" s="275" t="s">
        <v>161</v>
      </c>
    </row>
    <row r="224" s="2" customFormat="1" ht="24.15" customHeight="1">
      <c r="A224" s="40"/>
      <c r="B224" s="41"/>
      <c r="C224" s="254" t="s">
        <v>314</v>
      </c>
      <c r="D224" s="254" t="s">
        <v>192</v>
      </c>
      <c r="E224" s="255" t="s">
        <v>1229</v>
      </c>
      <c r="F224" s="256" t="s">
        <v>1230</v>
      </c>
      <c r="G224" s="257" t="s">
        <v>177</v>
      </c>
      <c r="H224" s="258">
        <v>1</v>
      </c>
      <c r="I224" s="259"/>
      <c r="J224" s="260">
        <f>ROUND(I224*H224,2)</f>
        <v>0</v>
      </c>
      <c r="K224" s="256" t="s">
        <v>19</v>
      </c>
      <c r="L224" s="261"/>
      <c r="M224" s="262" t="s">
        <v>19</v>
      </c>
      <c r="N224" s="263" t="s">
        <v>48</v>
      </c>
      <c r="O224" s="86"/>
      <c r="P224" s="223">
        <f>O224*H224</f>
        <v>0</v>
      </c>
      <c r="Q224" s="223">
        <v>0.021499999999999998</v>
      </c>
      <c r="R224" s="223">
        <f>Q224*H224</f>
        <v>0.021499999999999998</v>
      </c>
      <c r="S224" s="223">
        <v>0</v>
      </c>
      <c r="T224" s="224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5" t="s">
        <v>394</v>
      </c>
      <c r="AT224" s="225" t="s">
        <v>192</v>
      </c>
      <c r="AU224" s="225" t="s">
        <v>85</v>
      </c>
      <c r="AY224" s="19" t="s">
        <v>161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9" t="s">
        <v>81</v>
      </c>
      <c r="BK224" s="226">
        <f>ROUND(I224*H224,2)</f>
        <v>0</v>
      </c>
      <c r="BL224" s="19" t="s">
        <v>267</v>
      </c>
      <c r="BM224" s="225" t="s">
        <v>1231</v>
      </c>
    </row>
    <row r="225" s="14" customFormat="1">
      <c r="A225" s="14"/>
      <c r="B225" s="244"/>
      <c r="C225" s="245"/>
      <c r="D225" s="234" t="s">
        <v>173</v>
      </c>
      <c r="E225" s="246" t="s">
        <v>19</v>
      </c>
      <c r="F225" s="247" t="s">
        <v>1232</v>
      </c>
      <c r="G225" s="245"/>
      <c r="H225" s="246" t="s">
        <v>19</v>
      </c>
      <c r="I225" s="248"/>
      <c r="J225" s="245"/>
      <c r="K225" s="245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173</v>
      </c>
      <c r="AU225" s="253" t="s">
        <v>85</v>
      </c>
      <c r="AV225" s="14" t="s">
        <v>81</v>
      </c>
      <c r="AW225" s="14" t="s">
        <v>37</v>
      </c>
      <c r="AX225" s="14" t="s">
        <v>77</v>
      </c>
      <c r="AY225" s="253" t="s">
        <v>161</v>
      </c>
    </row>
    <row r="226" s="13" customFormat="1">
      <c r="A226" s="13"/>
      <c r="B226" s="232"/>
      <c r="C226" s="233"/>
      <c r="D226" s="234" t="s">
        <v>173</v>
      </c>
      <c r="E226" s="235" t="s">
        <v>19</v>
      </c>
      <c r="F226" s="236" t="s">
        <v>81</v>
      </c>
      <c r="G226" s="233"/>
      <c r="H226" s="237">
        <v>1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173</v>
      </c>
      <c r="AU226" s="243" t="s">
        <v>85</v>
      </c>
      <c r="AV226" s="13" t="s">
        <v>85</v>
      </c>
      <c r="AW226" s="13" t="s">
        <v>37</v>
      </c>
      <c r="AX226" s="13" t="s">
        <v>77</v>
      </c>
      <c r="AY226" s="243" t="s">
        <v>161</v>
      </c>
    </row>
    <row r="227" s="15" customFormat="1">
      <c r="A227" s="15"/>
      <c r="B227" s="265"/>
      <c r="C227" s="266"/>
      <c r="D227" s="234" t="s">
        <v>173</v>
      </c>
      <c r="E227" s="267" t="s">
        <v>19</v>
      </c>
      <c r="F227" s="268" t="s">
        <v>210</v>
      </c>
      <c r="G227" s="266"/>
      <c r="H227" s="269">
        <v>1</v>
      </c>
      <c r="I227" s="270"/>
      <c r="J227" s="266"/>
      <c r="K227" s="266"/>
      <c r="L227" s="271"/>
      <c r="M227" s="272"/>
      <c r="N227" s="273"/>
      <c r="O227" s="273"/>
      <c r="P227" s="273"/>
      <c r="Q227" s="273"/>
      <c r="R227" s="273"/>
      <c r="S227" s="273"/>
      <c r="T227" s="274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75" t="s">
        <v>173</v>
      </c>
      <c r="AU227" s="275" t="s">
        <v>85</v>
      </c>
      <c r="AV227" s="15" t="s">
        <v>169</v>
      </c>
      <c r="AW227" s="15" t="s">
        <v>37</v>
      </c>
      <c r="AX227" s="15" t="s">
        <v>81</v>
      </c>
      <c r="AY227" s="275" t="s">
        <v>161</v>
      </c>
    </row>
    <row r="228" s="2" customFormat="1" ht="24.15" customHeight="1">
      <c r="A228" s="40"/>
      <c r="B228" s="41"/>
      <c r="C228" s="214" t="s">
        <v>322</v>
      </c>
      <c r="D228" s="214" t="s">
        <v>164</v>
      </c>
      <c r="E228" s="215" t="s">
        <v>1233</v>
      </c>
      <c r="F228" s="216" t="s">
        <v>1234</v>
      </c>
      <c r="G228" s="217" t="s">
        <v>177</v>
      </c>
      <c r="H228" s="218">
        <v>2</v>
      </c>
      <c r="I228" s="219"/>
      <c r="J228" s="220">
        <f>ROUND(I228*H228,2)</f>
        <v>0</v>
      </c>
      <c r="K228" s="216" t="s">
        <v>168</v>
      </c>
      <c r="L228" s="46"/>
      <c r="M228" s="221" t="s">
        <v>19</v>
      </c>
      <c r="N228" s="222" t="s">
        <v>48</v>
      </c>
      <c r="O228" s="86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5" t="s">
        <v>267</v>
      </c>
      <c r="AT228" s="225" t="s">
        <v>164</v>
      </c>
      <c r="AU228" s="225" t="s">
        <v>85</v>
      </c>
      <c r="AY228" s="19" t="s">
        <v>161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9" t="s">
        <v>81</v>
      </c>
      <c r="BK228" s="226">
        <f>ROUND(I228*H228,2)</f>
        <v>0</v>
      </c>
      <c r="BL228" s="19" t="s">
        <v>267</v>
      </c>
      <c r="BM228" s="225" t="s">
        <v>1235</v>
      </c>
    </row>
    <row r="229" s="2" customFormat="1">
      <c r="A229" s="40"/>
      <c r="B229" s="41"/>
      <c r="C229" s="42"/>
      <c r="D229" s="227" t="s">
        <v>171</v>
      </c>
      <c r="E229" s="42"/>
      <c r="F229" s="228" t="s">
        <v>1236</v>
      </c>
      <c r="G229" s="42"/>
      <c r="H229" s="42"/>
      <c r="I229" s="229"/>
      <c r="J229" s="42"/>
      <c r="K229" s="42"/>
      <c r="L229" s="46"/>
      <c r="M229" s="230"/>
      <c r="N229" s="231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171</v>
      </c>
      <c r="AU229" s="19" t="s">
        <v>85</v>
      </c>
    </row>
    <row r="230" s="14" customFormat="1">
      <c r="A230" s="14"/>
      <c r="B230" s="244"/>
      <c r="C230" s="245"/>
      <c r="D230" s="234" t="s">
        <v>173</v>
      </c>
      <c r="E230" s="246" t="s">
        <v>19</v>
      </c>
      <c r="F230" s="247" t="s">
        <v>274</v>
      </c>
      <c r="G230" s="245"/>
      <c r="H230" s="246" t="s">
        <v>19</v>
      </c>
      <c r="I230" s="248"/>
      <c r="J230" s="245"/>
      <c r="K230" s="245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173</v>
      </c>
      <c r="AU230" s="253" t="s">
        <v>85</v>
      </c>
      <c r="AV230" s="14" t="s">
        <v>81</v>
      </c>
      <c r="AW230" s="14" t="s">
        <v>37</v>
      </c>
      <c r="AX230" s="14" t="s">
        <v>77</v>
      </c>
      <c r="AY230" s="253" t="s">
        <v>161</v>
      </c>
    </row>
    <row r="231" s="13" customFormat="1">
      <c r="A231" s="13"/>
      <c r="B231" s="232"/>
      <c r="C231" s="233"/>
      <c r="D231" s="234" t="s">
        <v>173</v>
      </c>
      <c r="E231" s="235" t="s">
        <v>19</v>
      </c>
      <c r="F231" s="236" t="s">
        <v>85</v>
      </c>
      <c r="G231" s="233"/>
      <c r="H231" s="237">
        <v>2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173</v>
      </c>
      <c r="AU231" s="243" t="s">
        <v>85</v>
      </c>
      <c r="AV231" s="13" t="s">
        <v>85</v>
      </c>
      <c r="AW231" s="13" t="s">
        <v>37</v>
      </c>
      <c r="AX231" s="13" t="s">
        <v>81</v>
      </c>
      <c r="AY231" s="243" t="s">
        <v>161</v>
      </c>
    </row>
    <row r="232" s="2" customFormat="1" ht="21.75" customHeight="1">
      <c r="A232" s="40"/>
      <c r="B232" s="41"/>
      <c r="C232" s="254" t="s">
        <v>335</v>
      </c>
      <c r="D232" s="254" t="s">
        <v>192</v>
      </c>
      <c r="E232" s="255" t="s">
        <v>1237</v>
      </c>
      <c r="F232" s="256" t="s">
        <v>1238</v>
      </c>
      <c r="G232" s="257" t="s">
        <v>177</v>
      </c>
      <c r="H232" s="258">
        <v>2</v>
      </c>
      <c r="I232" s="259"/>
      <c r="J232" s="260">
        <f>ROUND(I232*H232,2)</f>
        <v>0</v>
      </c>
      <c r="K232" s="256" t="s">
        <v>168</v>
      </c>
      <c r="L232" s="261"/>
      <c r="M232" s="262" t="s">
        <v>19</v>
      </c>
      <c r="N232" s="263" t="s">
        <v>48</v>
      </c>
      <c r="O232" s="86"/>
      <c r="P232" s="223">
        <f>O232*H232</f>
        <v>0</v>
      </c>
      <c r="Q232" s="223">
        <v>0.076999999999999999</v>
      </c>
      <c r="R232" s="223">
        <f>Q232*H232</f>
        <v>0.154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394</v>
      </c>
      <c r="AT232" s="225" t="s">
        <v>192</v>
      </c>
      <c r="AU232" s="225" t="s">
        <v>85</v>
      </c>
      <c r="AY232" s="19" t="s">
        <v>161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81</v>
      </c>
      <c r="BK232" s="226">
        <f>ROUND(I232*H232,2)</f>
        <v>0</v>
      </c>
      <c r="BL232" s="19" t="s">
        <v>267</v>
      </c>
      <c r="BM232" s="225" t="s">
        <v>1239</v>
      </c>
    </row>
    <row r="233" s="14" customFormat="1">
      <c r="A233" s="14"/>
      <c r="B233" s="244"/>
      <c r="C233" s="245"/>
      <c r="D233" s="234" t="s">
        <v>173</v>
      </c>
      <c r="E233" s="246" t="s">
        <v>19</v>
      </c>
      <c r="F233" s="247" t="s">
        <v>274</v>
      </c>
      <c r="G233" s="245"/>
      <c r="H233" s="246" t="s">
        <v>19</v>
      </c>
      <c r="I233" s="248"/>
      <c r="J233" s="245"/>
      <c r="K233" s="245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173</v>
      </c>
      <c r="AU233" s="253" t="s">
        <v>85</v>
      </c>
      <c r="AV233" s="14" t="s">
        <v>81</v>
      </c>
      <c r="AW233" s="14" t="s">
        <v>37</v>
      </c>
      <c r="AX233" s="14" t="s">
        <v>77</v>
      </c>
      <c r="AY233" s="253" t="s">
        <v>161</v>
      </c>
    </row>
    <row r="234" s="13" customFormat="1">
      <c r="A234" s="13"/>
      <c r="B234" s="232"/>
      <c r="C234" s="233"/>
      <c r="D234" s="234" t="s">
        <v>173</v>
      </c>
      <c r="E234" s="235" t="s">
        <v>19</v>
      </c>
      <c r="F234" s="236" t="s">
        <v>85</v>
      </c>
      <c r="G234" s="233"/>
      <c r="H234" s="237">
        <v>2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173</v>
      </c>
      <c r="AU234" s="243" t="s">
        <v>85</v>
      </c>
      <c r="AV234" s="13" t="s">
        <v>85</v>
      </c>
      <c r="AW234" s="13" t="s">
        <v>37</v>
      </c>
      <c r="AX234" s="13" t="s">
        <v>81</v>
      </c>
      <c r="AY234" s="243" t="s">
        <v>161</v>
      </c>
    </row>
    <row r="235" s="2" customFormat="1" ht="24.15" customHeight="1">
      <c r="A235" s="40"/>
      <c r="B235" s="41"/>
      <c r="C235" s="214" t="s">
        <v>345</v>
      </c>
      <c r="D235" s="214" t="s">
        <v>164</v>
      </c>
      <c r="E235" s="215" t="s">
        <v>1240</v>
      </c>
      <c r="F235" s="216" t="s">
        <v>1241</v>
      </c>
      <c r="G235" s="217" t="s">
        <v>177</v>
      </c>
      <c r="H235" s="218">
        <v>1</v>
      </c>
      <c r="I235" s="219"/>
      <c r="J235" s="220">
        <f>ROUND(I235*H235,2)</f>
        <v>0</v>
      </c>
      <c r="K235" s="216" t="s">
        <v>168</v>
      </c>
      <c r="L235" s="46"/>
      <c r="M235" s="221" t="s">
        <v>19</v>
      </c>
      <c r="N235" s="222" t="s">
        <v>48</v>
      </c>
      <c r="O235" s="86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5" t="s">
        <v>267</v>
      </c>
      <c r="AT235" s="225" t="s">
        <v>164</v>
      </c>
      <c r="AU235" s="225" t="s">
        <v>85</v>
      </c>
      <c r="AY235" s="19" t="s">
        <v>161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9" t="s">
        <v>81</v>
      </c>
      <c r="BK235" s="226">
        <f>ROUND(I235*H235,2)</f>
        <v>0</v>
      </c>
      <c r="BL235" s="19" t="s">
        <v>267</v>
      </c>
      <c r="BM235" s="225" t="s">
        <v>1242</v>
      </c>
    </row>
    <row r="236" s="2" customFormat="1">
      <c r="A236" s="40"/>
      <c r="B236" s="41"/>
      <c r="C236" s="42"/>
      <c r="D236" s="227" t="s">
        <v>171</v>
      </c>
      <c r="E236" s="42"/>
      <c r="F236" s="228" t="s">
        <v>1243</v>
      </c>
      <c r="G236" s="42"/>
      <c r="H236" s="42"/>
      <c r="I236" s="229"/>
      <c r="J236" s="42"/>
      <c r="K236" s="42"/>
      <c r="L236" s="46"/>
      <c r="M236" s="230"/>
      <c r="N236" s="231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171</v>
      </c>
      <c r="AU236" s="19" t="s">
        <v>85</v>
      </c>
    </row>
    <row r="237" s="14" customFormat="1">
      <c r="A237" s="14"/>
      <c r="B237" s="244"/>
      <c r="C237" s="245"/>
      <c r="D237" s="234" t="s">
        <v>173</v>
      </c>
      <c r="E237" s="246" t="s">
        <v>19</v>
      </c>
      <c r="F237" s="247" t="s">
        <v>273</v>
      </c>
      <c r="G237" s="245"/>
      <c r="H237" s="246" t="s">
        <v>19</v>
      </c>
      <c r="I237" s="248"/>
      <c r="J237" s="245"/>
      <c r="K237" s="245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173</v>
      </c>
      <c r="AU237" s="253" t="s">
        <v>85</v>
      </c>
      <c r="AV237" s="14" t="s">
        <v>81</v>
      </c>
      <c r="AW237" s="14" t="s">
        <v>37</v>
      </c>
      <c r="AX237" s="14" t="s">
        <v>77</v>
      </c>
      <c r="AY237" s="253" t="s">
        <v>161</v>
      </c>
    </row>
    <row r="238" s="13" customFormat="1">
      <c r="A238" s="13"/>
      <c r="B238" s="232"/>
      <c r="C238" s="233"/>
      <c r="D238" s="234" t="s">
        <v>173</v>
      </c>
      <c r="E238" s="235" t="s">
        <v>19</v>
      </c>
      <c r="F238" s="236" t="s">
        <v>81</v>
      </c>
      <c r="G238" s="233"/>
      <c r="H238" s="237">
        <v>1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173</v>
      </c>
      <c r="AU238" s="243" t="s">
        <v>85</v>
      </c>
      <c r="AV238" s="13" t="s">
        <v>85</v>
      </c>
      <c r="AW238" s="13" t="s">
        <v>37</v>
      </c>
      <c r="AX238" s="13" t="s">
        <v>81</v>
      </c>
      <c r="AY238" s="243" t="s">
        <v>161</v>
      </c>
    </row>
    <row r="239" s="2" customFormat="1" ht="24.15" customHeight="1">
      <c r="A239" s="40"/>
      <c r="B239" s="41"/>
      <c r="C239" s="254" t="s">
        <v>354</v>
      </c>
      <c r="D239" s="254" t="s">
        <v>192</v>
      </c>
      <c r="E239" s="255" t="s">
        <v>1244</v>
      </c>
      <c r="F239" s="256" t="s">
        <v>1245</v>
      </c>
      <c r="G239" s="257" t="s">
        <v>177</v>
      </c>
      <c r="H239" s="258">
        <v>1</v>
      </c>
      <c r="I239" s="259"/>
      <c r="J239" s="260">
        <f>ROUND(I239*H239,2)</f>
        <v>0</v>
      </c>
      <c r="K239" s="256" t="s">
        <v>19</v>
      </c>
      <c r="L239" s="261"/>
      <c r="M239" s="262" t="s">
        <v>19</v>
      </c>
      <c r="N239" s="263" t="s">
        <v>48</v>
      </c>
      <c r="O239" s="86"/>
      <c r="P239" s="223">
        <f>O239*H239</f>
        <v>0</v>
      </c>
      <c r="Q239" s="223">
        <v>0.021499999999999998</v>
      </c>
      <c r="R239" s="223">
        <f>Q239*H239</f>
        <v>0.021499999999999998</v>
      </c>
      <c r="S239" s="223">
        <v>0</v>
      </c>
      <c r="T239" s="22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5" t="s">
        <v>394</v>
      </c>
      <c r="AT239" s="225" t="s">
        <v>192</v>
      </c>
      <c r="AU239" s="225" t="s">
        <v>85</v>
      </c>
      <c r="AY239" s="19" t="s">
        <v>161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9" t="s">
        <v>81</v>
      </c>
      <c r="BK239" s="226">
        <f>ROUND(I239*H239,2)</f>
        <v>0</v>
      </c>
      <c r="BL239" s="19" t="s">
        <v>267</v>
      </c>
      <c r="BM239" s="225" t="s">
        <v>1246</v>
      </c>
    </row>
    <row r="240" s="14" customFormat="1">
      <c r="A240" s="14"/>
      <c r="B240" s="244"/>
      <c r="C240" s="245"/>
      <c r="D240" s="234" t="s">
        <v>173</v>
      </c>
      <c r="E240" s="246" t="s">
        <v>19</v>
      </c>
      <c r="F240" s="247" t="s">
        <v>273</v>
      </c>
      <c r="G240" s="245"/>
      <c r="H240" s="246" t="s">
        <v>19</v>
      </c>
      <c r="I240" s="248"/>
      <c r="J240" s="245"/>
      <c r="K240" s="245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173</v>
      </c>
      <c r="AU240" s="253" t="s">
        <v>85</v>
      </c>
      <c r="AV240" s="14" t="s">
        <v>81</v>
      </c>
      <c r="AW240" s="14" t="s">
        <v>37</v>
      </c>
      <c r="AX240" s="14" t="s">
        <v>77</v>
      </c>
      <c r="AY240" s="253" t="s">
        <v>161</v>
      </c>
    </row>
    <row r="241" s="13" customFormat="1">
      <c r="A241" s="13"/>
      <c r="B241" s="232"/>
      <c r="C241" s="233"/>
      <c r="D241" s="234" t="s">
        <v>173</v>
      </c>
      <c r="E241" s="235" t="s">
        <v>19</v>
      </c>
      <c r="F241" s="236" t="s">
        <v>81</v>
      </c>
      <c r="G241" s="233"/>
      <c r="H241" s="237">
        <v>1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173</v>
      </c>
      <c r="AU241" s="243" t="s">
        <v>85</v>
      </c>
      <c r="AV241" s="13" t="s">
        <v>85</v>
      </c>
      <c r="AW241" s="13" t="s">
        <v>37</v>
      </c>
      <c r="AX241" s="13" t="s">
        <v>81</v>
      </c>
      <c r="AY241" s="243" t="s">
        <v>161</v>
      </c>
    </row>
    <row r="242" s="2" customFormat="1" ht="16.5" customHeight="1">
      <c r="A242" s="40"/>
      <c r="B242" s="41"/>
      <c r="C242" s="214" t="s">
        <v>365</v>
      </c>
      <c r="D242" s="214" t="s">
        <v>164</v>
      </c>
      <c r="E242" s="215" t="s">
        <v>1247</v>
      </c>
      <c r="F242" s="216" t="s">
        <v>1248</v>
      </c>
      <c r="G242" s="217" t="s">
        <v>177</v>
      </c>
      <c r="H242" s="218">
        <v>20</v>
      </c>
      <c r="I242" s="219"/>
      <c r="J242" s="220">
        <f>ROUND(I242*H242,2)</f>
        <v>0</v>
      </c>
      <c r="K242" s="216" t="s">
        <v>168</v>
      </c>
      <c r="L242" s="46"/>
      <c r="M242" s="221" t="s">
        <v>19</v>
      </c>
      <c r="N242" s="222" t="s">
        <v>48</v>
      </c>
      <c r="O242" s="86"/>
      <c r="P242" s="223">
        <f>O242*H242</f>
        <v>0</v>
      </c>
      <c r="Q242" s="223">
        <v>0</v>
      </c>
      <c r="R242" s="223">
        <f>Q242*H242</f>
        <v>0</v>
      </c>
      <c r="S242" s="223">
        <v>0.024</v>
      </c>
      <c r="T242" s="224">
        <f>S242*H242</f>
        <v>0.47999999999999998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267</v>
      </c>
      <c r="AT242" s="225" t="s">
        <v>164</v>
      </c>
      <c r="AU242" s="225" t="s">
        <v>85</v>
      </c>
      <c r="AY242" s="19" t="s">
        <v>161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9" t="s">
        <v>81</v>
      </c>
      <c r="BK242" s="226">
        <f>ROUND(I242*H242,2)</f>
        <v>0</v>
      </c>
      <c r="BL242" s="19" t="s">
        <v>267</v>
      </c>
      <c r="BM242" s="225" t="s">
        <v>1249</v>
      </c>
    </row>
    <row r="243" s="2" customFormat="1">
      <c r="A243" s="40"/>
      <c r="B243" s="41"/>
      <c r="C243" s="42"/>
      <c r="D243" s="227" t="s">
        <v>171</v>
      </c>
      <c r="E243" s="42"/>
      <c r="F243" s="228" t="s">
        <v>1250</v>
      </c>
      <c r="G243" s="42"/>
      <c r="H243" s="42"/>
      <c r="I243" s="229"/>
      <c r="J243" s="42"/>
      <c r="K243" s="42"/>
      <c r="L243" s="46"/>
      <c r="M243" s="230"/>
      <c r="N243" s="231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171</v>
      </c>
      <c r="AU243" s="19" t="s">
        <v>85</v>
      </c>
    </row>
    <row r="244" s="14" customFormat="1">
      <c r="A244" s="14"/>
      <c r="B244" s="244"/>
      <c r="C244" s="245"/>
      <c r="D244" s="234" t="s">
        <v>173</v>
      </c>
      <c r="E244" s="246" t="s">
        <v>19</v>
      </c>
      <c r="F244" s="247" t="s">
        <v>385</v>
      </c>
      <c r="G244" s="245"/>
      <c r="H244" s="246" t="s">
        <v>19</v>
      </c>
      <c r="I244" s="248"/>
      <c r="J244" s="245"/>
      <c r="K244" s="245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173</v>
      </c>
      <c r="AU244" s="253" t="s">
        <v>85</v>
      </c>
      <c r="AV244" s="14" t="s">
        <v>81</v>
      </c>
      <c r="AW244" s="14" t="s">
        <v>37</v>
      </c>
      <c r="AX244" s="14" t="s">
        <v>77</v>
      </c>
      <c r="AY244" s="253" t="s">
        <v>161</v>
      </c>
    </row>
    <row r="245" s="13" customFormat="1">
      <c r="A245" s="13"/>
      <c r="B245" s="232"/>
      <c r="C245" s="233"/>
      <c r="D245" s="234" t="s">
        <v>173</v>
      </c>
      <c r="E245" s="235" t="s">
        <v>19</v>
      </c>
      <c r="F245" s="236" t="s">
        <v>259</v>
      </c>
      <c r="G245" s="233"/>
      <c r="H245" s="237">
        <v>14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173</v>
      </c>
      <c r="AU245" s="243" t="s">
        <v>85</v>
      </c>
      <c r="AV245" s="13" t="s">
        <v>85</v>
      </c>
      <c r="AW245" s="13" t="s">
        <v>37</v>
      </c>
      <c r="AX245" s="13" t="s">
        <v>77</v>
      </c>
      <c r="AY245" s="243" t="s">
        <v>161</v>
      </c>
    </row>
    <row r="246" s="14" customFormat="1">
      <c r="A246" s="14"/>
      <c r="B246" s="244"/>
      <c r="C246" s="245"/>
      <c r="D246" s="234" t="s">
        <v>173</v>
      </c>
      <c r="E246" s="246" t="s">
        <v>19</v>
      </c>
      <c r="F246" s="247" t="s">
        <v>383</v>
      </c>
      <c r="G246" s="245"/>
      <c r="H246" s="246" t="s">
        <v>19</v>
      </c>
      <c r="I246" s="248"/>
      <c r="J246" s="245"/>
      <c r="K246" s="245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173</v>
      </c>
      <c r="AU246" s="253" t="s">
        <v>85</v>
      </c>
      <c r="AV246" s="14" t="s">
        <v>81</v>
      </c>
      <c r="AW246" s="14" t="s">
        <v>37</v>
      </c>
      <c r="AX246" s="14" t="s">
        <v>77</v>
      </c>
      <c r="AY246" s="253" t="s">
        <v>161</v>
      </c>
    </row>
    <row r="247" s="13" customFormat="1">
      <c r="A247" s="13"/>
      <c r="B247" s="232"/>
      <c r="C247" s="233"/>
      <c r="D247" s="234" t="s">
        <v>173</v>
      </c>
      <c r="E247" s="235" t="s">
        <v>19</v>
      </c>
      <c r="F247" s="236" t="s">
        <v>199</v>
      </c>
      <c r="G247" s="233"/>
      <c r="H247" s="237">
        <v>6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173</v>
      </c>
      <c r="AU247" s="243" t="s">
        <v>85</v>
      </c>
      <c r="AV247" s="13" t="s">
        <v>85</v>
      </c>
      <c r="AW247" s="13" t="s">
        <v>37</v>
      </c>
      <c r="AX247" s="13" t="s">
        <v>77</v>
      </c>
      <c r="AY247" s="243" t="s">
        <v>161</v>
      </c>
    </row>
    <row r="248" s="15" customFormat="1">
      <c r="A248" s="15"/>
      <c r="B248" s="265"/>
      <c r="C248" s="266"/>
      <c r="D248" s="234" t="s">
        <v>173</v>
      </c>
      <c r="E248" s="267" t="s">
        <v>19</v>
      </c>
      <c r="F248" s="268" t="s">
        <v>210</v>
      </c>
      <c r="G248" s="266"/>
      <c r="H248" s="269">
        <v>20</v>
      </c>
      <c r="I248" s="270"/>
      <c r="J248" s="266"/>
      <c r="K248" s="266"/>
      <c r="L248" s="271"/>
      <c r="M248" s="272"/>
      <c r="N248" s="273"/>
      <c r="O248" s="273"/>
      <c r="P248" s="273"/>
      <c r="Q248" s="273"/>
      <c r="R248" s="273"/>
      <c r="S248" s="273"/>
      <c r="T248" s="274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5" t="s">
        <v>173</v>
      </c>
      <c r="AU248" s="275" t="s">
        <v>85</v>
      </c>
      <c r="AV248" s="15" t="s">
        <v>169</v>
      </c>
      <c r="AW248" s="15" t="s">
        <v>37</v>
      </c>
      <c r="AX248" s="15" t="s">
        <v>81</v>
      </c>
      <c r="AY248" s="275" t="s">
        <v>161</v>
      </c>
    </row>
    <row r="249" s="2" customFormat="1" ht="16.5" customHeight="1">
      <c r="A249" s="40"/>
      <c r="B249" s="41"/>
      <c r="C249" s="214" t="s">
        <v>372</v>
      </c>
      <c r="D249" s="214" t="s">
        <v>164</v>
      </c>
      <c r="E249" s="215" t="s">
        <v>1251</v>
      </c>
      <c r="F249" s="216" t="s">
        <v>1252</v>
      </c>
      <c r="G249" s="217" t="s">
        <v>177</v>
      </c>
      <c r="H249" s="218">
        <v>2</v>
      </c>
      <c r="I249" s="219"/>
      <c r="J249" s="220">
        <f>ROUND(I249*H249,2)</f>
        <v>0</v>
      </c>
      <c r="K249" s="216" t="s">
        <v>168</v>
      </c>
      <c r="L249" s="46"/>
      <c r="M249" s="221" t="s">
        <v>19</v>
      </c>
      <c r="N249" s="222" t="s">
        <v>48</v>
      </c>
      <c r="O249" s="86"/>
      <c r="P249" s="223">
        <f>O249*H249</f>
        <v>0</v>
      </c>
      <c r="Q249" s="223">
        <v>0</v>
      </c>
      <c r="R249" s="223">
        <f>Q249*H249</f>
        <v>0</v>
      </c>
      <c r="S249" s="223">
        <v>0.028000000000000001</v>
      </c>
      <c r="T249" s="224">
        <f>S249*H249</f>
        <v>0.056000000000000001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5" t="s">
        <v>267</v>
      </c>
      <c r="AT249" s="225" t="s">
        <v>164</v>
      </c>
      <c r="AU249" s="225" t="s">
        <v>85</v>
      </c>
      <c r="AY249" s="19" t="s">
        <v>161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9" t="s">
        <v>81</v>
      </c>
      <c r="BK249" s="226">
        <f>ROUND(I249*H249,2)</f>
        <v>0</v>
      </c>
      <c r="BL249" s="19" t="s">
        <v>267</v>
      </c>
      <c r="BM249" s="225" t="s">
        <v>1253</v>
      </c>
    </row>
    <row r="250" s="2" customFormat="1">
      <c r="A250" s="40"/>
      <c r="B250" s="41"/>
      <c r="C250" s="42"/>
      <c r="D250" s="227" t="s">
        <v>171</v>
      </c>
      <c r="E250" s="42"/>
      <c r="F250" s="228" t="s">
        <v>1254</v>
      </c>
      <c r="G250" s="42"/>
      <c r="H250" s="42"/>
      <c r="I250" s="229"/>
      <c r="J250" s="42"/>
      <c r="K250" s="42"/>
      <c r="L250" s="46"/>
      <c r="M250" s="230"/>
      <c r="N250" s="231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171</v>
      </c>
      <c r="AU250" s="19" t="s">
        <v>85</v>
      </c>
    </row>
    <row r="251" s="14" customFormat="1">
      <c r="A251" s="14"/>
      <c r="B251" s="244"/>
      <c r="C251" s="245"/>
      <c r="D251" s="234" t="s">
        <v>173</v>
      </c>
      <c r="E251" s="246" t="s">
        <v>19</v>
      </c>
      <c r="F251" s="247" t="s">
        <v>383</v>
      </c>
      <c r="G251" s="245"/>
      <c r="H251" s="246" t="s">
        <v>19</v>
      </c>
      <c r="I251" s="248"/>
      <c r="J251" s="245"/>
      <c r="K251" s="245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173</v>
      </c>
      <c r="AU251" s="253" t="s">
        <v>85</v>
      </c>
      <c r="AV251" s="14" t="s">
        <v>81</v>
      </c>
      <c r="AW251" s="14" t="s">
        <v>37</v>
      </c>
      <c r="AX251" s="14" t="s">
        <v>77</v>
      </c>
      <c r="AY251" s="253" t="s">
        <v>161</v>
      </c>
    </row>
    <row r="252" s="13" customFormat="1">
      <c r="A252" s="13"/>
      <c r="B252" s="232"/>
      <c r="C252" s="233"/>
      <c r="D252" s="234" t="s">
        <v>173</v>
      </c>
      <c r="E252" s="235" t="s">
        <v>19</v>
      </c>
      <c r="F252" s="236" t="s">
        <v>85</v>
      </c>
      <c r="G252" s="233"/>
      <c r="H252" s="237">
        <v>2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173</v>
      </c>
      <c r="AU252" s="243" t="s">
        <v>85</v>
      </c>
      <c r="AV252" s="13" t="s">
        <v>85</v>
      </c>
      <c r="AW252" s="13" t="s">
        <v>37</v>
      </c>
      <c r="AX252" s="13" t="s">
        <v>77</v>
      </c>
      <c r="AY252" s="243" t="s">
        <v>161</v>
      </c>
    </row>
    <row r="253" s="15" customFormat="1">
      <c r="A253" s="15"/>
      <c r="B253" s="265"/>
      <c r="C253" s="266"/>
      <c r="D253" s="234" t="s">
        <v>173</v>
      </c>
      <c r="E253" s="267" t="s">
        <v>19</v>
      </c>
      <c r="F253" s="268" t="s">
        <v>210</v>
      </c>
      <c r="G253" s="266"/>
      <c r="H253" s="269">
        <v>2</v>
      </c>
      <c r="I253" s="270"/>
      <c r="J253" s="266"/>
      <c r="K253" s="266"/>
      <c r="L253" s="271"/>
      <c r="M253" s="272"/>
      <c r="N253" s="273"/>
      <c r="O253" s="273"/>
      <c r="P253" s="273"/>
      <c r="Q253" s="273"/>
      <c r="R253" s="273"/>
      <c r="S253" s="273"/>
      <c r="T253" s="274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5" t="s">
        <v>173</v>
      </c>
      <c r="AU253" s="275" t="s">
        <v>85</v>
      </c>
      <c r="AV253" s="15" t="s">
        <v>169</v>
      </c>
      <c r="AW253" s="15" t="s">
        <v>37</v>
      </c>
      <c r="AX253" s="15" t="s">
        <v>81</v>
      </c>
      <c r="AY253" s="275" t="s">
        <v>161</v>
      </c>
    </row>
    <row r="254" s="12" customFormat="1" ht="22.8" customHeight="1">
      <c r="A254" s="12"/>
      <c r="B254" s="198"/>
      <c r="C254" s="199"/>
      <c r="D254" s="200" t="s">
        <v>76</v>
      </c>
      <c r="E254" s="212" t="s">
        <v>1255</v>
      </c>
      <c r="F254" s="212" t="s">
        <v>1256</v>
      </c>
      <c r="G254" s="199"/>
      <c r="H254" s="199"/>
      <c r="I254" s="202"/>
      <c r="J254" s="213">
        <f>BK254</f>
        <v>0</v>
      </c>
      <c r="K254" s="199"/>
      <c r="L254" s="204"/>
      <c r="M254" s="205"/>
      <c r="N254" s="206"/>
      <c r="O254" s="206"/>
      <c r="P254" s="207">
        <f>SUM(P255:P284)</f>
        <v>0</v>
      </c>
      <c r="Q254" s="206"/>
      <c r="R254" s="207">
        <f>SUM(R255:R284)</f>
        <v>3.7771180000000002</v>
      </c>
      <c r="S254" s="206"/>
      <c r="T254" s="208">
        <f>SUM(T255:T284)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9" t="s">
        <v>85</v>
      </c>
      <c r="AT254" s="210" t="s">
        <v>76</v>
      </c>
      <c r="AU254" s="210" t="s">
        <v>81</v>
      </c>
      <c r="AY254" s="209" t="s">
        <v>161</v>
      </c>
      <c r="BK254" s="211">
        <f>SUM(BK255:BK284)</f>
        <v>0</v>
      </c>
    </row>
    <row r="255" s="2" customFormat="1" ht="16.5" customHeight="1">
      <c r="A255" s="40"/>
      <c r="B255" s="41"/>
      <c r="C255" s="214" t="s">
        <v>378</v>
      </c>
      <c r="D255" s="214" t="s">
        <v>164</v>
      </c>
      <c r="E255" s="215" t="s">
        <v>1257</v>
      </c>
      <c r="F255" s="216" t="s">
        <v>1258</v>
      </c>
      <c r="G255" s="217" t="s">
        <v>167</v>
      </c>
      <c r="H255" s="218">
        <v>510</v>
      </c>
      <c r="I255" s="219"/>
      <c r="J255" s="220">
        <f>ROUND(I255*H255,2)</f>
        <v>0</v>
      </c>
      <c r="K255" s="216" t="s">
        <v>168</v>
      </c>
      <c r="L255" s="46"/>
      <c r="M255" s="221" t="s">
        <v>19</v>
      </c>
      <c r="N255" s="222" t="s">
        <v>48</v>
      </c>
      <c r="O255" s="86"/>
      <c r="P255" s="223">
        <f>O255*H255</f>
        <v>0</v>
      </c>
      <c r="Q255" s="223">
        <v>3.8800000000000001E-05</v>
      </c>
      <c r="R255" s="223">
        <f>Q255*H255</f>
        <v>0.019788</v>
      </c>
      <c r="S255" s="223">
        <v>0</v>
      </c>
      <c r="T255" s="224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5" t="s">
        <v>267</v>
      </c>
      <c r="AT255" s="225" t="s">
        <v>164</v>
      </c>
      <c r="AU255" s="225" t="s">
        <v>85</v>
      </c>
      <c r="AY255" s="19" t="s">
        <v>161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9" t="s">
        <v>81</v>
      </c>
      <c r="BK255" s="226">
        <f>ROUND(I255*H255,2)</f>
        <v>0</v>
      </c>
      <c r="BL255" s="19" t="s">
        <v>267</v>
      </c>
      <c r="BM255" s="225" t="s">
        <v>1259</v>
      </c>
    </row>
    <row r="256" s="2" customFormat="1">
      <c r="A256" s="40"/>
      <c r="B256" s="41"/>
      <c r="C256" s="42"/>
      <c r="D256" s="227" t="s">
        <v>171</v>
      </c>
      <c r="E256" s="42"/>
      <c r="F256" s="228" t="s">
        <v>1260</v>
      </c>
      <c r="G256" s="42"/>
      <c r="H256" s="42"/>
      <c r="I256" s="229"/>
      <c r="J256" s="42"/>
      <c r="K256" s="42"/>
      <c r="L256" s="46"/>
      <c r="M256" s="230"/>
      <c r="N256" s="231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171</v>
      </c>
      <c r="AU256" s="19" t="s">
        <v>85</v>
      </c>
    </row>
    <row r="257" s="14" customFormat="1">
      <c r="A257" s="14"/>
      <c r="B257" s="244"/>
      <c r="C257" s="245"/>
      <c r="D257" s="234" t="s">
        <v>173</v>
      </c>
      <c r="E257" s="246" t="s">
        <v>19</v>
      </c>
      <c r="F257" s="247" t="s">
        <v>1261</v>
      </c>
      <c r="G257" s="245"/>
      <c r="H257" s="246" t="s">
        <v>19</v>
      </c>
      <c r="I257" s="248"/>
      <c r="J257" s="245"/>
      <c r="K257" s="245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173</v>
      </c>
      <c r="AU257" s="253" t="s">
        <v>85</v>
      </c>
      <c r="AV257" s="14" t="s">
        <v>81</v>
      </c>
      <c r="AW257" s="14" t="s">
        <v>37</v>
      </c>
      <c r="AX257" s="14" t="s">
        <v>77</v>
      </c>
      <c r="AY257" s="253" t="s">
        <v>161</v>
      </c>
    </row>
    <row r="258" s="13" customFormat="1">
      <c r="A258" s="13"/>
      <c r="B258" s="232"/>
      <c r="C258" s="233"/>
      <c r="D258" s="234" t="s">
        <v>173</v>
      </c>
      <c r="E258" s="235" t="s">
        <v>19</v>
      </c>
      <c r="F258" s="236" t="s">
        <v>1262</v>
      </c>
      <c r="G258" s="233"/>
      <c r="H258" s="237">
        <v>173.5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173</v>
      </c>
      <c r="AU258" s="243" t="s">
        <v>85</v>
      </c>
      <c r="AV258" s="13" t="s">
        <v>85</v>
      </c>
      <c r="AW258" s="13" t="s">
        <v>37</v>
      </c>
      <c r="AX258" s="13" t="s">
        <v>77</v>
      </c>
      <c r="AY258" s="243" t="s">
        <v>161</v>
      </c>
    </row>
    <row r="259" s="14" customFormat="1">
      <c r="A259" s="14"/>
      <c r="B259" s="244"/>
      <c r="C259" s="245"/>
      <c r="D259" s="234" t="s">
        <v>173</v>
      </c>
      <c r="E259" s="246" t="s">
        <v>19</v>
      </c>
      <c r="F259" s="247" t="s">
        <v>1263</v>
      </c>
      <c r="G259" s="245"/>
      <c r="H259" s="246" t="s">
        <v>19</v>
      </c>
      <c r="I259" s="248"/>
      <c r="J259" s="245"/>
      <c r="K259" s="245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173</v>
      </c>
      <c r="AU259" s="253" t="s">
        <v>85</v>
      </c>
      <c r="AV259" s="14" t="s">
        <v>81</v>
      </c>
      <c r="AW259" s="14" t="s">
        <v>37</v>
      </c>
      <c r="AX259" s="14" t="s">
        <v>77</v>
      </c>
      <c r="AY259" s="253" t="s">
        <v>161</v>
      </c>
    </row>
    <row r="260" s="13" customFormat="1">
      <c r="A260" s="13"/>
      <c r="B260" s="232"/>
      <c r="C260" s="233"/>
      <c r="D260" s="234" t="s">
        <v>173</v>
      </c>
      <c r="E260" s="235" t="s">
        <v>19</v>
      </c>
      <c r="F260" s="236" t="s">
        <v>1264</v>
      </c>
      <c r="G260" s="233"/>
      <c r="H260" s="237">
        <v>244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173</v>
      </c>
      <c r="AU260" s="243" t="s">
        <v>85</v>
      </c>
      <c r="AV260" s="13" t="s">
        <v>85</v>
      </c>
      <c r="AW260" s="13" t="s">
        <v>37</v>
      </c>
      <c r="AX260" s="13" t="s">
        <v>77</v>
      </c>
      <c r="AY260" s="243" t="s">
        <v>161</v>
      </c>
    </row>
    <row r="261" s="14" customFormat="1">
      <c r="A261" s="14"/>
      <c r="B261" s="244"/>
      <c r="C261" s="245"/>
      <c r="D261" s="234" t="s">
        <v>173</v>
      </c>
      <c r="E261" s="246" t="s">
        <v>19</v>
      </c>
      <c r="F261" s="247" t="s">
        <v>1265</v>
      </c>
      <c r="G261" s="245"/>
      <c r="H261" s="246" t="s">
        <v>19</v>
      </c>
      <c r="I261" s="248"/>
      <c r="J261" s="245"/>
      <c r="K261" s="245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173</v>
      </c>
      <c r="AU261" s="253" t="s">
        <v>85</v>
      </c>
      <c r="AV261" s="14" t="s">
        <v>81</v>
      </c>
      <c r="AW261" s="14" t="s">
        <v>37</v>
      </c>
      <c r="AX261" s="14" t="s">
        <v>77</v>
      </c>
      <c r="AY261" s="253" t="s">
        <v>161</v>
      </c>
    </row>
    <row r="262" s="13" customFormat="1">
      <c r="A262" s="13"/>
      <c r="B262" s="232"/>
      <c r="C262" s="233"/>
      <c r="D262" s="234" t="s">
        <v>173</v>
      </c>
      <c r="E262" s="235" t="s">
        <v>19</v>
      </c>
      <c r="F262" s="236" t="s">
        <v>1266</v>
      </c>
      <c r="G262" s="233"/>
      <c r="H262" s="237">
        <v>65.5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173</v>
      </c>
      <c r="AU262" s="243" t="s">
        <v>85</v>
      </c>
      <c r="AV262" s="13" t="s">
        <v>85</v>
      </c>
      <c r="AW262" s="13" t="s">
        <v>37</v>
      </c>
      <c r="AX262" s="13" t="s">
        <v>77</v>
      </c>
      <c r="AY262" s="243" t="s">
        <v>161</v>
      </c>
    </row>
    <row r="263" s="14" customFormat="1">
      <c r="A263" s="14"/>
      <c r="B263" s="244"/>
      <c r="C263" s="245"/>
      <c r="D263" s="234" t="s">
        <v>173</v>
      </c>
      <c r="E263" s="246" t="s">
        <v>19</v>
      </c>
      <c r="F263" s="247" t="s">
        <v>1172</v>
      </c>
      <c r="G263" s="245"/>
      <c r="H263" s="246" t="s">
        <v>19</v>
      </c>
      <c r="I263" s="248"/>
      <c r="J263" s="245"/>
      <c r="K263" s="245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173</v>
      </c>
      <c r="AU263" s="253" t="s">
        <v>85</v>
      </c>
      <c r="AV263" s="14" t="s">
        <v>81</v>
      </c>
      <c r="AW263" s="14" t="s">
        <v>37</v>
      </c>
      <c r="AX263" s="14" t="s">
        <v>77</v>
      </c>
      <c r="AY263" s="253" t="s">
        <v>161</v>
      </c>
    </row>
    <row r="264" s="13" customFormat="1">
      <c r="A264" s="13"/>
      <c r="B264" s="232"/>
      <c r="C264" s="233"/>
      <c r="D264" s="234" t="s">
        <v>173</v>
      </c>
      <c r="E264" s="235" t="s">
        <v>19</v>
      </c>
      <c r="F264" s="236" t="s">
        <v>1173</v>
      </c>
      <c r="G264" s="233"/>
      <c r="H264" s="237">
        <v>27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173</v>
      </c>
      <c r="AU264" s="243" t="s">
        <v>85</v>
      </c>
      <c r="AV264" s="13" t="s">
        <v>85</v>
      </c>
      <c r="AW264" s="13" t="s">
        <v>37</v>
      </c>
      <c r="AX264" s="13" t="s">
        <v>77</v>
      </c>
      <c r="AY264" s="243" t="s">
        <v>161</v>
      </c>
    </row>
    <row r="265" s="15" customFormat="1">
      <c r="A265" s="15"/>
      <c r="B265" s="265"/>
      <c r="C265" s="266"/>
      <c r="D265" s="234" t="s">
        <v>173</v>
      </c>
      <c r="E265" s="267" t="s">
        <v>19</v>
      </c>
      <c r="F265" s="268" t="s">
        <v>210</v>
      </c>
      <c r="G265" s="266"/>
      <c r="H265" s="269">
        <v>510</v>
      </c>
      <c r="I265" s="270"/>
      <c r="J265" s="266"/>
      <c r="K265" s="266"/>
      <c r="L265" s="271"/>
      <c r="M265" s="272"/>
      <c r="N265" s="273"/>
      <c r="O265" s="273"/>
      <c r="P265" s="273"/>
      <c r="Q265" s="273"/>
      <c r="R265" s="273"/>
      <c r="S265" s="273"/>
      <c r="T265" s="274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5" t="s">
        <v>173</v>
      </c>
      <c r="AU265" s="275" t="s">
        <v>85</v>
      </c>
      <c r="AV265" s="15" t="s">
        <v>169</v>
      </c>
      <c r="AW265" s="15" t="s">
        <v>37</v>
      </c>
      <c r="AX265" s="15" t="s">
        <v>81</v>
      </c>
      <c r="AY265" s="275" t="s">
        <v>161</v>
      </c>
    </row>
    <row r="266" s="2" customFormat="1" ht="16.5" customHeight="1">
      <c r="A266" s="40"/>
      <c r="B266" s="41"/>
      <c r="C266" s="214" t="s">
        <v>387</v>
      </c>
      <c r="D266" s="214" t="s">
        <v>164</v>
      </c>
      <c r="E266" s="215" t="s">
        <v>1267</v>
      </c>
      <c r="F266" s="216" t="s">
        <v>1268</v>
      </c>
      <c r="G266" s="217" t="s">
        <v>167</v>
      </c>
      <c r="H266" s="218">
        <v>607</v>
      </c>
      <c r="I266" s="219"/>
      <c r="J266" s="220">
        <f>ROUND(I266*H266,2)</f>
        <v>0</v>
      </c>
      <c r="K266" s="216" t="s">
        <v>168</v>
      </c>
      <c r="L266" s="46"/>
      <c r="M266" s="221" t="s">
        <v>19</v>
      </c>
      <c r="N266" s="222" t="s">
        <v>48</v>
      </c>
      <c r="O266" s="86"/>
      <c r="P266" s="223">
        <f>O266*H266</f>
        <v>0</v>
      </c>
      <c r="Q266" s="223">
        <v>0.00055000000000000003</v>
      </c>
      <c r="R266" s="223">
        <f>Q266*H266</f>
        <v>0.33385000000000004</v>
      </c>
      <c r="S266" s="223">
        <v>0</v>
      </c>
      <c r="T266" s="224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5" t="s">
        <v>267</v>
      </c>
      <c r="AT266" s="225" t="s">
        <v>164</v>
      </c>
      <c r="AU266" s="225" t="s">
        <v>85</v>
      </c>
      <c r="AY266" s="19" t="s">
        <v>161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9" t="s">
        <v>81</v>
      </c>
      <c r="BK266" s="226">
        <f>ROUND(I266*H266,2)</f>
        <v>0</v>
      </c>
      <c r="BL266" s="19" t="s">
        <v>267</v>
      </c>
      <c r="BM266" s="225" t="s">
        <v>1269</v>
      </c>
    </row>
    <row r="267" s="2" customFormat="1">
      <c r="A267" s="40"/>
      <c r="B267" s="41"/>
      <c r="C267" s="42"/>
      <c r="D267" s="227" t="s">
        <v>171</v>
      </c>
      <c r="E267" s="42"/>
      <c r="F267" s="228" t="s">
        <v>1270</v>
      </c>
      <c r="G267" s="42"/>
      <c r="H267" s="42"/>
      <c r="I267" s="229"/>
      <c r="J267" s="42"/>
      <c r="K267" s="42"/>
      <c r="L267" s="46"/>
      <c r="M267" s="230"/>
      <c r="N267" s="231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171</v>
      </c>
      <c r="AU267" s="19" t="s">
        <v>85</v>
      </c>
    </row>
    <row r="268" s="14" customFormat="1">
      <c r="A268" s="14"/>
      <c r="B268" s="244"/>
      <c r="C268" s="245"/>
      <c r="D268" s="234" t="s">
        <v>173</v>
      </c>
      <c r="E268" s="246" t="s">
        <v>19</v>
      </c>
      <c r="F268" s="247" t="s">
        <v>1261</v>
      </c>
      <c r="G268" s="245"/>
      <c r="H268" s="246" t="s">
        <v>19</v>
      </c>
      <c r="I268" s="248"/>
      <c r="J268" s="245"/>
      <c r="K268" s="245"/>
      <c r="L268" s="249"/>
      <c r="M268" s="250"/>
      <c r="N268" s="251"/>
      <c r="O268" s="251"/>
      <c r="P268" s="251"/>
      <c r="Q268" s="251"/>
      <c r="R268" s="251"/>
      <c r="S268" s="251"/>
      <c r="T268" s="25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173</v>
      </c>
      <c r="AU268" s="253" t="s">
        <v>85</v>
      </c>
      <c r="AV268" s="14" t="s">
        <v>81</v>
      </c>
      <c r="AW268" s="14" t="s">
        <v>37</v>
      </c>
      <c r="AX268" s="14" t="s">
        <v>77</v>
      </c>
      <c r="AY268" s="253" t="s">
        <v>161</v>
      </c>
    </row>
    <row r="269" s="13" customFormat="1">
      <c r="A269" s="13"/>
      <c r="B269" s="232"/>
      <c r="C269" s="233"/>
      <c r="D269" s="234" t="s">
        <v>173</v>
      </c>
      <c r="E269" s="235" t="s">
        <v>19</v>
      </c>
      <c r="F269" s="236" t="s">
        <v>1262</v>
      </c>
      <c r="G269" s="233"/>
      <c r="H269" s="237">
        <v>173.5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173</v>
      </c>
      <c r="AU269" s="243" t="s">
        <v>85</v>
      </c>
      <c r="AV269" s="13" t="s">
        <v>85</v>
      </c>
      <c r="AW269" s="13" t="s">
        <v>37</v>
      </c>
      <c r="AX269" s="13" t="s">
        <v>77</v>
      </c>
      <c r="AY269" s="243" t="s">
        <v>161</v>
      </c>
    </row>
    <row r="270" s="14" customFormat="1">
      <c r="A270" s="14"/>
      <c r="B270" s="244"/>
      <c r="C270" s="245"/>
      <c r="D270" s="234" t="s">
        <v>173</v>
      </c>
      <c r="E270" s="246" t="s">
        <v>19</v>
      </c>
      <c r="F270" s="247" t="s">
        <v>1263</v>
      </c>
      <c r="G270" s="245"/>
      <c r="H270" s="246" t="s">
        <v>19</v>
      </c>
      <c r="I270" s="248"/>
      <c r="J270" s="245"/>
      <c r="K270" s="245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173</v>
      </c>
      <c r="AU270" s="253" t="s">
        <v>85</v>
      </c>
      <c r="AV270" s="14" t="s">
        <v>81</v>
      </c>
      <c r="AW270" s="14" t="s">
        <v>37</v>
      </c>
      <c r="AX270" s="14" t="s">
        <v>77</v>
      </c>
      <c r="AY270" s="253" t="s">
        <v>161</v>
      </c>
    </row>
    <row r="271" s="13" customFormat="1">
      <c r="A271" s="13"/>
      <c r="B271" s="232"/>
      <c r="C271" s="233"/>
      <c r="D271" s="234" t="s">
        <v>173</v>
      </c>
      <c r="E271" s="235" t="s">
        <v>19</v>
      </c>
      <c r="F271" s="236" t="s">
        <v>1264</v>
      </c>
      <c r="G271" s="233"/>
      <c r="H271" s="237">
        <v>244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173</v>
      </c>
      <c r="AU271" s="243" t="s">
        <v>85</v>
      </c>
      <c r="AV271" s="13" t="s">
        <v>85</v>
      </c>
      <c r="AW271" s="13" t="s">
        <v>37</v>
      </c>
      <c r="AX271" s="13" t="s">
        <v>77</v>
      </c>
      <c r="AY271" s="243" t="s">
        <v>161</v>
      </c>
    </row>
    <row r="272" s="14" customFormat="1">
      <c r="A272" s="14"/>
      <c r="B272" s="244"/>
      <c r="C272" s="245"/>
      <c r="D272" s="234" t="s">
        <v>173</v>
      </c>
      <c r="E272" s="246" t="s">
        <v>19</v>
      </c>
      <c r="F272" s="247" t="s">
        <v>519</v>
      </c>
      <c r="G272" s="245"/>
      <c r="H272" s="246" t="s">
        <v>19</v>
      </c>
      <c r="I272" s="248"/>
      <c r="J272" s="245"/>
      <c r="K272" s="245"/>
      <c r="L272" s="249"/>
      <c r="M272" s="250"/>
      <c r="N272" s="251"/>
      <c r="O272" s="251"/>
      <c r="P272" s="251"/>
      <c r="Q272" s="251"/>
      <c r="R272" s="251"/>
      <c r="S272" s="251"/>
      <c r="T272" s="25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3" t="s">
        <v>173</v>
      </c>
      <c r="AU272" s="253" t="s">
        <v>85</v>
      </c>
      <c r="AV272" s="14" t="s">
        <v>81</v>
      </c>
      <c r="AW272" s="14" t="s">
        <v>37</v>
      </c>
      <c r="AX272" s="14" t="s">
        <v>77</v>
      </c>
      <c r="AY272" s="253" t="s">
        <v>161</v>
      </c>
    </row>
    <row r="273" s="13" customFormat="1">
      <c r="A273" s="13"/>
      <c r="B273" s="232"/>
      <c r="C273" s="233"/>
      <c r="D273" s="234" t="s">
        <v>173</v>
      </c>
      <c r="E273" s="235" t="s">
        <v>19</v>
      </c>
      <c r="F273" s="236" t="s">
        <v>520</v>
      </c>
      <c r="G273" s="233"/>
      <c r="H273" s="237">
        <v>97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173</v>
      </c>
      <c r="AU273" s="243" t="s">
        <v>85</v>
      </c>
      <c r="AV273" s="13" t="s">
        <v>85</v>
      </c>
      <c r="AW273" s="13" t="s">
        <v>37</v>
      </c>
      <c r="AX273" s="13" t="s">
        <v>77</v>
      </c>
      <c r="AY273" s="243" t="s">
        <v>161</v>
      </c>
    </row>
    <row r="274" s="14" customFormat="1">
      <c r="A274" s="14"/>
      <c r="B274" s="244"/>
      <c r="C274" s="245"/>
      <c r="D274" s="234" t="s">
        <v>173</v>
      </c>
      <c r="E274" s="246" t="s">
        <v>19</v>
      </c>
      <c r="F274" s="247" t="s">
        <v>1265</v>
      </c>
      <c r="G274" s="245"/>
      <c r="H274" s="246" t="s">
        <v>19</v>
      </c>
      <c r="I274" s="248"/>
      <c r="J274" s="245"/>
      <c r="K274" s="245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173</v>
      </c>
      <c r="AU274" s="253" t="s">
        <v>85</v>
      </c>
      <c r="AV274" s="14" t="s">
        <v>81</v>
      </c>
      <c r="AW274" s="14" t="s">
        <v>37</v>
      </c>
      <c r="AX274" s="14" t="s">
        <v>77</v>
      </c>
      <c r="AY274" s="253" t="s">
        <v>161</v>
      </c>
    </row>
    <row r="275" s="13" customFormat="1">
      <c r="A275" s="13"/>
      <c r="B275" s="232"/>
      <c r="C275" s="233"/>
      <c r="D275" s="234" t="s">
        <v>173</v>
      </c>
      <c r="E275" s="235" t="s">
        <v>19</v>
      </c>
      <c r="F275" s="236" t="s">
        <v>1266</v>
      </c>
      <c r="G275" s="233"/>
      <c r="H275" s="237">
        <v>65.5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173</v>
      </c>
      <c r="AU275" s="243" t="s">
        <v>85</v>
      </c>
      <c r="AV275" s="13" t="s">
        <v>85</v>
      </c>
      <c r="AW275" s="13" t="s">
        <v>37</v>
      </c>
      <c r="AX275" s="13" t="s">
        <v>77</v>
      </c>
      <c r="AY275" s="243" t="s">
        <v>161</v>
      </c>
    </row>
    <row r="276" s="14" customFormat="1">
      <c r="A276" s="14"/>
      <c r="B276" s="244"/>
      <c r="C276" s="245"/>
      <c r="D276" s="234" t="s">
        <v>173</v>
      </c>
      <c r="E276" s="246" t="s">
        <v>19</v>
      </c>
      <c r="F276" s="247" t="s">
        <v>1172</v>
      </c>
      <c r="G276" s="245"/>
      <c r="H276" s="246" t="s">
        <v>19</v>
      </c>
      <c r="I276" s="248"/>
      <c r="J276" s="245"/>
      <c r="K276" s="245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173</v>
      </c>
      <c r="AU276" s="253" t="s">
        <v>85</v>
      </c>
      <c r="AV276" s="14" t="s">
        <v>81</v>
      </c>
      <c r="AW276" s="14" t="s">
        <v>37</v>
      </c>
      <c r="AX276" s="14" t="s">
        <v>77</v>
      </c>
      <c r="AY276" s="253" t="s">
        <v>161</v>
      </c>
    </row>
    <row r="277" s="13" customFormat="1">
      <c r="A277" s="13"/>
      <c r="B277" s="232"/>
      <c r="C277" s="233"/>
      <c r="D277" s="234" t="s">
        <v>173</v>
      </c>
      <c r="E277" s="235" t="s">
        <v>19</v>
      </c>
      <c r="F277" s="236" t="s">
        <v>1173</v>
      </c>
      <c r="G277" s="233"/>
      <c r="H277" s="237">
        <v>27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173</v>
      </c>
      <c r="AU277" s="243" t="s">
        <v>85</v>
      </c>
      <c r="AV277" s="13" t="s">
        <v>85</v>
      </c>
      <c r="AW277" s="13" t="s">
        <v>37</v>
      </c>
      <c r="AX277" s="13" t="s">
        <v>77</v>
      </c>
      <c r="AY277" s="243" t="s">
        <v>161</v>
      </c>
    </row>
    <row r="278" s="15" customFormat="1">
      <c r="A278" s="15"/>
      <c r="B278" s="265"/>
      <c r="C278" s="266"/>
      <c r="D278" s="234" t="s">
        <v>173</v>
      </c>
      <c r="E278" s="267" t="s">
        <v>19</v>
      </c>
      <c r="F278" s="268" t="s">
        <v>210</v>
      </c>
      <c r="G278" s="266"/>
      <c r="H278" s="269">
        <v>607</v>
      </c>
      <c r="I278" s="270"/>
      <c r="J278" s="266"/>
      <c r="K278" s="266"/>
      <c r="L278" s="271"/>
      <c r="M278" s="272"/>
      <c r="N278" s="273"/>
      <c r="O278" s="273"/>
      <c r="P278" s="273"/>
      <c r="Q278" s="273"/>
      <c r="R278" s="273"/>
      <c r="S278" s="273"/>
      <c r="T278" s="274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75" t="s">
        <v>173</v>
      </c>
      <c r="AU278" s="275" t="s">
        <v>85</v>
      </c>
      <c r="AV278" s="15" t="s">
        <v>169</v>
      </c>
      <c r="AW278" s="15" t="s">
        <v>37</v>
      </c>
      <c r="AX278" s="15" t="s">
        <v>81</v>
      </c>
      <c r="AY278" s="275" t="s">
        <v>161</v>
      </c>
    </row>
    <row r="279" s="2" customFormat="1" ht="16.5" customHeight="1">
      <c r="A279" s="40"/>
      <c r="B279" s="41"/>
      <c r="C279" s="214" t="s">
        <v>394</v>
      </c>
      <c r="D279" s="214" t="s">
        <v>164</v>
      </c>
      <c r="E279" s="215" t="s">
        <v>1271</v>
      </c>
      <c r="F279" s="216" t="s">
        <v>1272</v>
      </c>
      <c r="G279" s="217" t="s">
        <v>167</v>
      </c>
      <c r="H279" s="218">
        <v>607</v>
      </c>
      <c r="I279" s="219"/>
      <c r="J279" s="220">
        <f>ROUND(I279*H279,2)</f>
        <v>0</v>
      </c>
      <c r="K279" s="216" t="s">
        <v>168</v>
      </c>
      <c r="L279" s="46"/>
      <c r="M279" s="221" t="s">
        <v>19</v>
      </c>
      <c r="N279" s="222" t="s">
        <v>48</v>
      </c>
      <c r="O279" s="86"/>
      <c r="P279" s="223">
        <f>O279*H279</f>
        <v>0</v>
      </c>
      <c r="Q279" s="223">
        <v>0.0054000000000000003</v>
      </c>
      <c r="R279" s="223">
        <f>Q279*H279</f>
        <v>3.2778</v>
      </c>
      <c r="S279" s="223">
        <v>0</v>
      </c>
      <c r="T279" s="224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5" t="s">
        <v>267</v>
      </c>
      <c r="AT279" s="225" t="s">
        <v>164</v>
      </c>
      <c r="AU279" s="225" t="s">
        <v>85</v>
      </c>
      <c r="AY279" s="19" t="s">
        <v>161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9" t="s">
        <v>81</v>
      </c>
      <c r="BK279" s="226">
        <f>ROUND(I279*H279,2)</f>
        <v>0</v>
      </c>
      <c r="BL279" s="19" t="s">
        <v>267</v>
      </c>
      <c r="BM279" s="225" t="s">
        <v>1273</v>
      </c>
    </row>
    <row r="280" s="2" customFormat="1">
      <c r="A280" s="40"/>
      <c r="B280" s="41"/>
      <c r="C280" s="42"/>
      <c r="D280" s="227" t="s">
        <v>171</v>
      </c>
      <c r="E280" s="42"/>
      <c r="F280" s="228" t="s">
        <v>1274</v>
      </c>
      <c r="G280" s="42"/>
      <c r="H280" s="42"/>
      <c r="I280" s="229"/>
      <c r="J280" s="42"/>
      <c r="K280" s="42"/>
      <c r="L280" s="46"/>
      <c r="M280" s="230"/>
      <c r="N280" s="231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171</v>
      </c>
      <c r="AU280" s="19" t="s">
        <v>85</v>
      </c>
    </row>
    <row r="281" s="2" customFormat="1" ht="16.5" customHeight="1">
      <c r="A281" s="40"/>
      <c r="B281" s="41"/>
      <c r="C281" s="214" t="s">
        <v>401</v>
      </c>
      <c r="D281" s="214" t="s">
        <v>164</v>
      </c>
      <c r="E281" s="215" t="s">
        <v>1275</v>
      </c>
      <c r="F281" s="216" t="s">
        <v>1276</v>
      </c>
      <c r="G281" s="217" t="s">
        <v>167</v>
      </c>
      <c r="H281" s="218">
        <v>607</v>
      </c>
      <c r="I281" s="219"/>
      <c r="J281" s="220">
        <f>ROUND(I281*H281,2)</f>
        <v>0</v>
      </c>
      <c r="K281" s="216" t="s">
        <v>168</v>
      </c>
      <c r="L281" s="46"/>
      <c r="M281" s="221" t="s">
        <v>19</v>
      </c>
      <c r="N281" s="222" t="s">
        <v>48</v>
      </c>
      <c r="O281" s="86"/>
      <c r="P281" s="223">
        <f>O281*H281</f>
        <v>0</v>
      </c>
      <c r="Q281" s="223">
        <v>0.00024000000000000001</v>
      </c>
      <c r="R281" s="223">
        <f>Q281*H281</f>
        <v>0.14568</v>
      </c>
      <c r="S281" s="223">
        <v>0</v>
      </c>
      <c r="T281" s="224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5" t="s">
        <v>267</v>
      </c>
      <c r="AT281" s="225" t="s">
        <v>164</v>
      </c>
      <c r="AU281" s="225" t="s">
        <v>85</v>
      </c>
      <c r="AY281" s="19" t="s">
        <v>161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9" t="s">
        <v>81</v>
      </c>
      <c r="BK281" s="226">
        <f>ROUND(I281*H281,2)</f>
        <v>0</v>
      </c>
      <c r="BL281" s="19" t="s">
        <v>267</v>
      </c>
      <c r="BM281" s="225" t="s">
        <v>1277</v>
      </c>
    </row>
    <row r="282" s="2" customFormat="1">
      <c r="A282" s="40"/>
      <c r="B282" s="41"/>
      <c r="C282" s="42"/>
      <c r="D282" s="227" t="s">
        <v>171</v>
      </c>
      <c r="E282" s="42"/>
      <c r="F282" s="228" t="s">
        <v>1278</v>
      </c>
      <c r="G282" s="42"/>
      <c r="H282" s="42"/>
      <c r="I282" s="229"/>
      <c r="J282" s="42"/>
      <c r="K282" s="42"/>
      <c r="L282" s="46"/>
      <c r="M282" s="230"/>
      <c r="N282" s="231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171</v>
      </c>
      <c r="AU282" s="19" t="s">
        <v>85</v>
      </c>
    </row>
    <row r="283" s="2" customFormat="1" ht="24.15" customHeight="1">
      <c r="A283" s="40"/>
      <c r="B283" s="41"/>
      <c r="C283" s="214" t="s">
        <v>408</v>
      </c>
      <c r="D283" s="214" t="s">
        <v>164</v>
      </c>
      <c r="E283" s="215" t="s">
        <v>1279</v>
      </c>
      <c r="F283" s="216" t="s">
        <v>1280</v>
      </c>
      <c r="G283" s="217" t="s">
        <v>529</v>
      </c>
      <c r="H283" s="287"/>
      <c r="I283" s="219"/>
      <c r="J283" s="220">
        <f>ROUND(I283*H283,2)</f>
        <v>0</v>
      </c>
      <c r="K283" s="216" t="s">
        <v>168</v>
      </c>
      <c r="L283" s="46"/>
      <c r="M283" s="221" t="s">
        <v>19</v>
      </c>
      <c r="N283" s="222" t="s">
        <v>48</v>
      </c>
      <c r="O283" s="86"/>
      <c r="P283" s="223">
        <f>O283*H283</f>
        <v>0</v>
      </c>
      <c r="Q283" s="223">
        <v>0</v>
      </c>
      <c r="R283" s="223">
        <f>Q283*H283</f>
        <v>0</v>
      </c>
      <c r="S283" s="223">
        <v>0</v>
      </c>
      <c r="T283" s="224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5" t="s">
        <v>267</v>
      </c>
      <c r="AT283" s="225" t="s">
        <v>164</v>
      </c>
      <c r="AU283" s="225" t="s">
        <v>85</v>
      </c>
      <c r="AY283" s="19" t="s">
        <v>161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9" t="s">
        <v>81</v>
      </c>
      <c r="BK283" s="226">
        <f>ROUND(I283*H283,2)</f>
        <v>0</v>
      </c>
      <c r="BL283" s="19" t="s">
        <v>267</v>
      </c>
      <c r="BM283" s="225" t="s">
        <v>1281</v>
      </c>
    </row>
    <row r="284" s="2" customFormat="1">
      <c r="A284" s="40"/>
      <c r="B284" s="41"/>
      <c r="C284" s="42"/>
      <c r="D284" s="227" t="s">
        <v>171</v>
      </c>
      <c r="E284" s="42"/>
      <c r="F284" s="228" t="s">
        <v>1282</v>
      </c>
      <c r="G284" s="42"/>
      <c r="H284" s="42"/>
      <c r="I284" s="229"/>
      <c r="J284" s="42"/>
      <c r="K284" s="42"/>
      <c r="L284" s="46"/>
      <c r="M284" s="230"/>
      <c r="N284" s="231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171</v>
      </c>
      <c r="AU284" s="19" t="s">
        <v>85</v>
      </c>
    </row>
    <row r="285" s="12" customFormat="1" ht="22.8" customHeight="1">
      <c r="A285" s="12"/>
      <c r="B285" s="198"/>
      <c r="C285" s="199"/>
      <c r="D285" s="200" t="s">
        <v>76</v>
      </c>
      <c r="E285" s="212" t="s">
        <v>1283</v>
      </c>
      <c r="F285" s="212" t="s">
        <v>1284</v>
      </c>
      <c r="G285" s="199"/>
      <c r="H285" s="199"/>
      <c r="I285" s="202"/>
      <c r="J285" s="213">
        <f>BK285</f>
        <v>0</v>
      </c>
      <c r="K285" s="199"/>
      <c r="L285" s="204"/>
      <c r="M285" s="205"/>
      <c r="N285" s="206"/>
      <c r="O285" s="206"/>
      <c r="P285" s="207">
        <f>SUM(P286:P307)</f>
        <v>0</v>
      </c>
      <c r="Q285" s="206"/>
      <c r="R285" s="207">
        <f>SUM(R286:R307)</f>
        <v>0.52381119999999992</v>
      </c>
      <c r="S285" s="206"/>
      <c r="T285" s="208">
        <f>SUM(T286:T307)</f>
        <v>0.97799999999999998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09" t="s">
        <v>85</v>
      </c>
      <c r="AT285" s="210" t="s">
        <v>76</v>
      </c>
      <c r="AU285" s="210" t="s">
        <v>81</v>
      </c>
      <c r="AY285" s="209" t="s">
        <v>161</v>
      </c>
      <c r="BK285" s="211">
        <f>SUM(BK286:BK307)</f>
        <v>0</v>
      </c>
    </row>
    <row r="286" s="2" customFormat="1" ht="21.75" customHeight="1">
      <c r="A286" s="40"/>
      <c r="B286" s="41"/>
      <c r="C286" s="214" t="s">
        <v>414</v>
      </c>
      <c r="D286" s="214" t="s">
        <v>164</v>
      </c>
      <c r="E286" s="215" t="s">
        <v>1285</v>
      </c>
      <c r="F286" s="216" t="s">
        <v>1286</v>
      </c>
      <c r="G286" s="217" t="s">
        <v>167</v>
      </c>
      <c r="H286" s="218">
        <v>12</v>
      </c>
      <c r="I286" s="219"/>
      <c r="J286" s="220">
        <f>ROUND(I286*H286,2)</f>
        <v>0</v>
      </c>
      <c r="K286" s="216" t="s">
        <v>168</v>
      </c>
      <c r="L286" s="46"/>
      <c r="M286" s="221" t="s">
        <v>19</v>
      </c>
      <c r="N286" s="222" t="s">
        <v>48</v>
      </c>
      <c r="O286" s="86"/>
      <c r="P286" s="223">
        <f>O286*H286</f>
        <v>0</v>
      </c>
      <c r="Q286" s="223">
        <v>0.0044999999999999997</v>
      </c>
      <c r="R286" s="223">
        <f>Q286*H286</f>
        <v>0.053999999999999992</v>
      </c>
      <c r="S286" s="223">
        <v>0</v>
      </c>
      <c r="T286" s="224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5" t="s">
        <v>267</v>
      </c>
      <c r="AT286" s="225" t="s">
        <v>164</v>
      </c>
      <c r="AU286" s="225" t="s">
        <v>85</v>
      </c>
      <c r="AY286" s="19" t="s">
        <v>161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9" t="s">
        <v>81</v>
      </c>
      <c r="BK286" s="226">
        <f>ROUND(I286*H286,2)</f>
        <v>0</v>
      </c>
      <c r="BL286" s="19" t="s">
        <v>267</v>
      </c>
      <c r="BM286" s="225" t="s">
        <v>1287</v>
      </c>
    </row>
    <row r="287" s="2" customFormat="1">
      <c r="A287" s="40"/>
      <c r="B287" s="41"/>
      <c r="C287" s="42"/>
      <c r="D287" s="227" t="s">
        <v>171</v>
      </c>
      <c r="E287" s="42"/>
      <c r="F287" s="228" t="s">
        <v>1288</v>
      </c>
      <c r="G287" s="42"/>
      <c r="H287" s="42"/>
      <c r="I287" s="229"/>
      <c r="J287" s="42"/>
      <c r="K287" s="42"/>
      <c r="L287" s="46"/>
      <c r="M287" s="230"/>
      <c r="N287" s="231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171</v>
      </c>
      <c r="AU287" s="19" t="s">
        <v>85</v>
      </c>
    </row>
    <row r="288" s="2" customFormat="1" ht="16.5" customHeight="1">
      <c r="A288" s="40"/>
      <c r="B288" s="41"/>
      <c r="C288" s="214" t="s">
        <v>421</v>
      </c>
      <c r="D288" s="214" t="s">
        <v>164</v>
      </c>
      <c r="E288" s="215" t="s">
        <v>1289</v>
      </c>
      <c r="F288" s="216" t="s">
        <v>1290</v>
      </c>
      <c r="G288" s="217" t="s">
        <v>167</v>
      </c>
      <c r="H288" s="218">
        <v>12</v>
      </c>
      <c r="I288" s="219"/>
      <c r="J288" s="220">
        <f>ROUND(I288*H288,2)</f>
        <v>0</v>
      </c>
      <c r="K288" s="216" t="s">
        <v>168</v>
      </c>
      <c r="L288" s="46"/>
      <c r="M288" s="221" t="s">
        <v>19</v>
      </c>
      <c r="N288" s="222" t="s">
        <v>48</v>
      </c>
      <c r="O288" s="86"/>
      <c r="P288" s="223">
        <f>O288*H288</f>
        <v>0</v>
      </c>
      <c r="Q288" s="223">
        <v>0</v>
      </c>
      <c r="R288" s="223">
        <f>Q288*H288</f>
        <v>0</v>
      </c>
      <c r="S288" s="223">
        <v>0.081500000000000003</v>
      </c>
      <c r="T288" s="224">
        <f>S288*H288</f>
        <v>0.97799999999999998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5" t="s">
        <v>267</v>
      </c>
      <c r="AT288" s="225" t="s">
        <v>164</v>
      </c>
      <c r="AU288" s="225" t="s">
        <v>85</v>
      </c>
      <c r="AY288" s="19" t="s">
        <v>161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9" t="s">
        <v>81</v>
      </c>
      <c r="BK288" s="226">
        <f>ROUND(I288*H288,2)</f>
        <v>0</v>
      </c>
      <c r="BL288" s="19" t="s">
        <v>267</v>
      </c>
      <c r="BM288" s="225" t="s">
        <v>1291</v>
      </c>
    </row>
    <row r="289" s="2" customFormat="1">
      <c r="A289" s="40"/>
      <c r="B289" s="41"/>
      <c r="C289" s="42"/>
      <c r="D289" s="227" t="s">
        <v>171</v>
      </c>
      <c r="E289" s="42"/>
      <c r="F289" s="228" t="s">
        <v>1292</v>
      </c>
      <c r="G289" s="42"/>
      <c r="H289" s="42"/>
      <c r="I289" s="229"/>
      <c r="J289" s="42"/>
      <c r="K289" s="42"/>
      <c r="L289" s="46"/>
      <c r="M289" s="230"/>
      <c r="N289" s="231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171</v>
      </c>
      <c r="AU289" s="19" t="s">
        <v>85</v>
      </c>
    </row>
    <row r="290" s="2" customFormat="1" ht="24.15" customHeight="1">
      <c r="A290" s="40"/>
      <c r="B290" s="41"/>
      <c r="C290" s="214" t="s">
        <v>440</v>
      </c>
      <c r="D290" s="214" t="s">
        <v>164</v>
      </c>
      <c r="E290" s="215" t="s">
        <v>1293</v>
      </c>
      <c r="F290" s="216" t="s">
        <v>1294</v>
      </c>
      <c r="G290" s="217" t="s">
        <v>167</v>
      </c>
      <c r="H290" s="218">
        <v>12</v>
      </c>
      <c r="I290" s="219"/>
      <c r="J290" s="220">
        <f>ROUND(I290*H290,2)</f>
        <v>0</v>
      </c>
      <c r="K290" s="216" t="s">
        <v>168</v>
      </c>
      <c r="L290" s="46"/>
      <c r="M290" s="221" t="s">
        <v>19</v>
      </c>
      <c r="N290" s="222" t="s">
        <v>48</v>
      </c>
      <c r="O290" s="86"/>
      <c r="P290" s="223">
        <f>O290*H290</f>
        <v>0</v>
      </c>
      <c r="Q290" s="223">
        <v>0.0073000000000000001</v>
      </c>
      <c r="R290" s="223">
        <f>Q290*H290</f>
        <v>0.087599999999999997</v>
      </c>
      <c r="S290" s="223">
        <v>0</v>
      </c>
      <c r="T290" s="224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5" t="s">
        <v>267</v>
      </c>
      <c r="AT290" s="225" t="s">
        <v>164</v>
      </c>
      <c r="AU290" s="225" t="s">
        <v>85</v>
      </c>
      <c r="AY290" s="19" t="s">
        <v>161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9" t="s">
        <v>81</v>
      </c>
      <c r="BK290" s="226">
        <f>ROUND(I290*H290,2)</f>
        <v>0</v>
      </c>
      <c r="BL290" s="19" t="s">
        <v>267</v>
      </c>
      <c r="BM290" s="225" t="s">
        <v>1295</v>
      </c>
    </row>
    <row r="291" s="2" customFormat="1">
      <c r="A291" s="40"/>
      <c r="B291" s="41"/>
      <c r="C291" s="42"/>
      <c r="D291" s="227" t="s">
        <v>171</v>
      </c>
      <c r="E291" s="42"/>
      <c r="F291" s="228" t="s">
        <v>1296</v>
      </c>
      <c r="G291" s="42"/>
      <c r="H291" s="42"/>
      <c r="I291" s="229"/>
      <c r="J291" s="42"/>
      <c r="K291" s="42"/>
      <c r="L291" s="46"/>
      <c r="M291" s="230"/>
      <c r="N291" s="231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171</v>
      </c>
      <c r="AU291" s="19" t="s">
        <v>85</v>
      </c>
    </row>
    <row r="292" s="2" customFormat="1" ht="16.5" customHeight="1">
      <c r="A292" s="40"/>
      <c r="B292" s="41"/>
      <c r="C292" s="254" t="s">
        <v>449</v>
      </c>
      <c r="D292" s="254" t="s">
        <v>192</v>
      </c>
      <c r="E292" s="255" t="s">
        <v>1297</v>
      </c>
      <c r="F292" s="256" t="s">
        <v>1298</v>
      </c>
      <c r="G292" s="257" t="s">
        <v>167</v>
      </c>
      <c r="H292" s="258">
        <v>13.199999999999999</v>
      </c>
      <c r="I292" s="259"/>
      <c r="J292" s="260">
        <f>ROUND(I292*H292,2)</f>
        <v>0</v>
      </c>
      <c r="K292" s="256" t="s">
        <v>168</v>
      </c>
      <c r="L292" s="261"/>
      <c r="M292" s="262" t="s">
        <v>19</v>
      </c>
      <c r="N292" s="263" t="s">
        <v>48</v>
      </c>
      <c r="O292" s="86"/>
      <c r="P292" s="223">
        <f>O292*H292</f>
        <v>0</v>
      </c>
      <c r="Q292" s="223">
        <v>0.0118</v>
      </c>
      <c r="R292" s="223">
        <f>Q292*H292</f>
        <v>0.15575999999999998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394</v>
      </c>
      <c r="AT292" s="225" t="s">
        <v>192</v>
      </c>
      <c r="AU292" s="225" t="s">
        <v>85</v>
      </c>
      <c r="AY292" s="19" t="s">
        <v>161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9" t="s">
        <v>81</v>
      </c>
      <c r="BK292" s="226">
        <f>ROUND(I292*H292,2)</f>
        <v>0</v>
      </c>
      <c r="BL292" s="19" t="s">
        <v>267</v>
      </c>
      <c r="BM292" s="225" t="s">
        <v>1299</v>
      </c>
    </row>
    <row r="293" s="13" customFormat="1">
      <c r="A293" s="13"/>
      <c r="B293" s="232"/>
      <c r="C293" s="233"/>
      <c r="D293" s="234" t="s">
        <v>173</v>
      </c>
      <c r="E293" s="235" t="s">
        <v>19</v>
      </c>
      <c r="F293" s="236" t="s">
        <v>1300</v>
      </c>
      <c r="G293" s="233"/>
      <c r="H293" s="237">
        <v>13.199999999999999</v>
      </c>
      <c r="I293" s="238"/>
      <c r="J293" s="233"/>
      <c r="K293" s="233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173</v>
      </c>
      <c r="AU293" s="243" t="s">
        <v>85</v>
      </c>
      <c r="AV293" s="13" t="s">
        <v>85</v>
      </c>
      <c r="AW293" s="13" t="s">
        <v>37</v>
      </c>
      <c r="AX293" s="13" t="s">
        <v>77</v>
      </c>
      <c r="AY293" s="243" t="s">
        <v>161</v>
      </c>
    </row>
    <row r="294" s="15" customFormat="1">
      <c r="A294" s="15"/>
      <c r="B294" s="265"/>
      <c r="C294" s="266"/>
      <c r="D294" s="234" t="s">
        <v>173</v>
      </c>
      <c r="E294" s="267" t="s">
        <v>19</v>
      </c>
      <c r="F294" s="268" t="s">
        <v>210</v>
      </c>
      <c r="G294" s="266"/>
      <c r="H294" s="269">
        <v>13.199999999999999</v>
      </c>
      <c r="I294" s="270"/>
      <c r="J294" s="266"/>
      <c r="K294" s="266"/>
      <c r="L294" s="271"/>
      <c r="M294" s="272"/>
      <c r="N294" s="273"/>
      <c r="O294" s="273"/>
      <c r="P294" s="273"/>
      <c r="Q294" s="273"/>
      <c r="R294" s="273"/>
      <c r="S294" s="273"/>
      <c r="T294" s="274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75" t="s">
        <v>173</v>
      </c>
      <c r="AU294" s="275" t="s">
        <v>85</v>
      </c>
      <c r="AV294" s="15" t="s">
        <v>169</v>
      </c>
      <c r="AW294" s="15" t="s">
        <v>37</v>
      </c>
      <c r="AX294" s="15" t="s">
        <v>81</v>
      </c>
      <c r="AY294" s="275" t="s">
        <v>161</v>
      </c>
    </row>
    <row r="295" s="2" customFormat="1" ht="24.15" customHeight="1">
      <c r="A295" s="40"/>
      <c r="B295" s="41"/>
      <c r="C295" s="214" t="s">
        <v>457</v>
      </c>
      <c r="D295" s="214" t="s">
        <v>164</v>
      </c>
      <c r="E295" s="215" t="s">
        <v>1301</v>
      </c>
      <c r="F295" s="216" t="s">
        <v>1302</v>
      </c>
      <c r="G295" s="217" t="s">
        <v>167</v>
      </c>
      <c r="H295" s="218">
        <v>11.166</v>
      </c>
      <c r="I295" s="219"/>
      <c r="J295" s="220">
        <f>ROUND(I295*H295,2)</f>
        <v>0</v>
      </c>
      <c r="K295" s="216" t="s">
        <v>168</v>
      </c>
      <c r="L295" s="46"/>
      <c r="M295" s="221" t="s">
        <v>19</v>
      </c>
      <c r="N295" s="222" t="s">
        <v>48</v>
      </c>
      <c r="O295" s="86"/>
      <c r="P295" s="223">
        <f>O295*H295</f>
        <v>0</v>
      </c>
      <c r="Q295" s="223">
        <v>0.0073000000000000001</v>
      </c>
      <c r="R295" s="223">
        <f>Q295*H295</f>
        <v>0.081511800000000009</v>
      </c>
      <c r="S295" s="223">
        <v>0</v>
      </c>
      <c r="T295" s="224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25" t="s">
        <v>267</v>
      </c>
      <c r="AT295" s="225" t="s">
        <v>164</v>
      </c>
      <c r="AU295" s="225" t="s">
        <v>85</v>
      </c>
      <c r="AY295" s="19" t="s">
        <v>161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9" t="s">
        <v>81</v>
      </c>
      <c r="BK295" s="226">
        <f>ROUND(I295*H295,2)</f>
        <v>0</v>
      </c>
      <c r="BL295" s="19" t="s">
        <v>267</v>
      </c>
      <c r="BM295" s="225" t="s">
        <v>1303</v>
      </c>
    </row>
    <row r="296" s="2" customFormat="1">
      <c r="A296" s="40"/>
      <c r="B296" s="41"/>
      <c r="C296" s="42"/>
      <c r="D296" s="227" t="s">
        <v>171</v>
      </c>
      <c r="E296" s="42"/>
      <c r="F296" s="228" t="s">
        <v>1304</v>
      </c>
      <c r="G296" s="42"/>
      <c r="H296" s="42"/>
      <c r="I296" s="229"/>
      <c r="J296" s="42"/>
      <c r="K296" s="42"/>
      <c r="L296" s="46"/>
      <c r="M296" s="230"/>
      <c r="N296" s="231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171</v>
      </c>
      <c r="AU296" s="19" t="s">
        <v>85</v>
      </c>
    </row>
    <row r="297" s="14" customFormat="1">
      <c r="A297" s="14"/>
      <c r="B297" s="244"/>
      <c r="C297" s="245"/>
      <c r="D297" s="234" t="s">
        <v>173</v>
      </c>
      <c r="E297" s="246" t="s">
        <v>19</v>
      </c>
      <c r="F297" s="247" t="s">
        <v>1305</v>
      </c>
      <c r="G297" s="245"/>
      <c r="H297" s="246" t="s">
        <v>19</v>
      </c>
      <c r="I297" s="248"/>
      <c r="J297" s="245"/>
      <c r="K297" s="245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173</v>
      </c>
      <c r="AU297" s="253" t="s">
        <v>85</v>
      </c>
      <c r="AV297" s="14" t="s">
        <v>81</v>
      </c>
      <c r="AW297" s="14" t="s">
        <v>37</v>
      </c>
      <c r="AX297" s="14" t="s">
        <v>77</v>
      </c>
      <c r="AY297" s="253" t="s">
        <v>161</v>
      </c>
    </row>
    <row r="298" s="13" customFormat="1">
      <c r="A298" s="13"/>
      <c r="B298" s="232"/>
      <c r="C298" s="233"/>
      <c r="D298" s="234" t="s">
        <v>173</v>
      </c>
      <c r="E298" s="235" t="s">
        <v>19</v>
      </c>
      <c r="F298" s="236" t="s">
        <v>1306</v>
      </c>
      <c r="G298" s="233"/>
      <c r="H298" s="237">
        <v>13.396000000000001</v>
      </c>
      <c r="I298" s="238"/>
      <c r="J298" s="233"/>
      <c r="K298" s="233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173</v>
      </c>
      <c r="AU298" s="243" t="s">
        <v>85</v>
      </c>
      <c r="AV298" s="13" t="s">
        <v>85</v>
      </c>
      <c r="AW298" s="13" t="s">
        <v>37</v>
      </c>
      <c r="AX298" s="13" t="s">
        <v>77</v>
      </c>
      <c r="AY298" s="243" t="s">
        <v>161</v>
      </c>
    </row>
    <row r="299" s="13" customFormat="1">
      <c r="A299" s="13"/>
      <c r="B299" s="232"/>
      <c r="C299" s="233"/>
      <c r="D299" s="234" t="s">
        <v>173</v>
      </c>
      <c r="E299" s="235" t="s">
        <v>19</v>
      </c>
      <c r="F299" s="236" t="s">
        <v>1307</v>
      </c>
      <c r="G299" s="233"/>
      <c r="H299" s="237">
        <v>-1.1200000000000001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173</v>
      </c>
      <c r="AU299" s="243" t="s">
        <v>85</v>
      </c>
      <c r="AV299" s="13" t="s">
        <v>85</v>
      </c>
      <c r="AW299" s="13" t="s">
        <v>37</v>
      </c>
      <c r="AX299" s="13" t="s">
        <v>77</v>
      </c>
      <c r="AY299" s="243" t="s">
        <v>161</v>
      </c>
    </row>
    <row r="300" s="13" customFormat="1">
      <c r="A300" s="13"/>
      <c r="B300" s="232"/>
      <c r="C300" s="233"/>
      <c r="D300" s="234" t="s">
        <v>173</v>
      </c>
      <c r="E300" s="235" t="s">
        <v>19</v>
      </c>
      <c r="F300" s="236" t="s">
        <v>1308</v>
      </c>
      <c r="G300" s="233"/>
      <c r="H300" s="237">
        <v>-0.28999999999999998</v>
      </c>
      <c r="I300" s="238"/>
      <c r="J300" s="233"/>
      <c r="K300" s="233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173</v>
      </c>
      <c r="AU300" s="243" t="s">
        <v>85</v>
      </c>
      <c r="AV300" s="13" t="s">
        <v>85</v>
      </c>
      <c r="AW300" s="13" t="s">
        <v>37</v>
      </c>
      <c r="AX300" s="13" t="s">
        <v>77</v>
      </c>
      <c r="AY300" s="243" t="s">
        <v>161</v>
      </c>
    </row>
    <row r="301" s="13" customFormat="1">
      <c r="A301" s="13"/>
      <c r="B301" s="232"/>
      <c r="C301" s="233"/>
      <c r="D301" s="234" t="s">
        <v>173</v>
      </c>
      <c r="E301" s="235" t="s">
        <v>19</v>
      </c>
      <c r="F301" s="236" t="s">
        <v>1309</v>
      </c>
      <c r="G301" s="233"/>
      <c r="H301" s="237">
        <v>-0.71999999999999997</v>
      </c>
      <c r="I301" s="238"/>
      <c r="J301" s="233"/>
      <c r="K301" s="233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173</v>
      </c>
      <c r="AU301" s="243" t="s">
        <v>85</v>
      </c>
      <c r="AV301" s="13" t="s">
        <v>85</v>
      </c>
      <c r="AW301" s="13" t="s">
        <v>37</v>
      </c>
      <c r="AX301" s="13" t="s">
        <v>77</v>
      </c>
      <c r="AY301" s="243" t="s">
        <v>161</v>
      </c>
    </row>
    <row r="302" s="13" customFormat="1">
      <c r="A302" s="13"/>
      <c r="B302" s="232"/>
      <c r="C302" s="233"/>
      <c r="D302" s="234" t="s">
        <v>173</v>
      </c>
      <c r="E302" s="235" t="s">
        <v>19</v>
      </c>
      <c r="F302" s="236" t="s">
        <v>1310</v>
      </c>
      <c r="G302" s="233"/>
      <c r="H302" s="237">
        <v>-0.10000000000000001</v>
      </c>
      <c r="I302" s="238"/>
      <c r="J302" s="233"/>
      <c r="K302" s="233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173</v>
      </c>
      <c r="AU302" s="243" t="s">
        <v>85</v>
      </c>
      <c r="AV302" s="13" t="s">
        <v>85</v>
      </c>
      <c r="AW302" s="13" t="s">
        <v>37</v>
      </c>
      <c r="AX302" s="13" t="s">
        <v>77</v>
      </c>
      <c r="AY302" s="243" t="s">
        <v>161</v>
      </c>
    </row>
    <row r="303" s="15" customFormat="1">
      <c r="A303" s="15"/>
      <c r="B303" s="265"/>
      <c r="C303" s="266"/>
      <c r="D303" s="234" t="s">
        <v>173</v>
      </c>
      <c r="E303" s="267" t="s">
        <v>19</v>
      </c>
      <c r="F303" s="268" t="s">
        <v>210</v>
      </c>
      <c r="G303" s="266"/>
      <c r="H303" s="269">
        <v>11.166</v>
      </c>
      <c r="I303" s="270"/>
      <c r="J303" s="266"/>
      <c r="K303" s="266"/>
      <c r="L303" s="271"/>
      <c r="M303" s="272"/>
      <c r="N303" s="273"/>
      <c r="O303" s="273"/>
      <c r="P303" s="273"/>
      <c r="Q303" s="273"/>
      <c r="R303" s="273"/>
      <c r="S303" s="273"/>
      <c r="T303" s="274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75" t="s">
        <v>173</v>
      </c>
      <c r="AU303" s="275" t="s">
        <v>85</v>
      </c>
      <c r="AV303" s="15" t="s">
        <v>169</v>
      </c>
      <c r="AW303" s="15" t="s">
        <v>37</v>
      </c>
      <c r="AX303" s="15" t="s">
        <v>81</v>
      </c>
      <c r="AY303" s="275" t="s">
        <v>161</v>
      </c>
    </row>
    <row r="304" s="2" customFormat="1" ht="16.5" customHeight="1">
      <c r="A304" s="40"/>
      <c r="B304" s="41"/>
      <c r="C304" s="254" t="s">
        <v>465</v>
      </c>
      <c r="D304" s="254" t="s">
        <v>192</v>
      </c>
      <c r="E304" s="255" t="s">
        <v>1297</v>
      </c>
      <c r="F304" s="256" t="s">
        <v>1298</v>
      </c>
      <c r="G304" s="257" t="s">
        <v>167</v>
      </c>
      <c r="H304" s="258">
        <v>12.283</v>
      </c>
      <c r="I304" s="259"/>
      <c r="J304" s="260">
        <f>ROUND(I304*H304,2)</f>
        <v>0</v>
      </c>
      <c r="K304" s="256" t="s">
        <v>168</v>
      </c>
      <c r="L304" s="261"/>
      <c r="M304" s="262" t="s">
        <v>19</v>
      </c>
      <c r="N304" s="263" t="s">
        <v>48</v>
      </c>
      <c r="O304" s="86"/>
      <c r="P304" s="223">
        <f>O304*H304</f>
        <v>0</v>
      </c>
      <c r="Q304" s="223">
        <v>0.0118</v>
      </c>
      <c r="R304" s="223">
        <f>Q304*H304</f>
        <v>0.1449394</v>
      </c>
      <c r="S304" s="223">
        <v>0</v>
      </c>
      <c r="T304" s="224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5" t="s">
        <v>394</v>
      </c>
      <c r="AT304" s="225" t="s">
        <v>192</v>
      </c>
      <c r="AU304" s="225" t="s">
        <v>85</v>
      </c>
      <c r="AY304" s="19" t="s">
        <v>161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9" t="s">
        <v>81</v>
      </c>
      <c r="BK304" s="226">
        <f>ROUND(I304*H304,2)</f>
        <v>0</v>
      </c>
      <c r="BL304" s="19" t="s">
        <v>267</v>
      </c>
      <c r="BM304" s="225" t="s">
        <v>1311</v>
      </c>
    </row>
    <row r="305" s="13" customFormat="1">
      <c r="A305" s="13"/>
      <c r="B305" s="232"/>
      <c r="C305" s="233"/>
      <c r="D305" s="234" t="s">
        <v>173</v>
      </c>
      <c r="E305" s="235" t="s">
        <v>19</v>
      </c>
      <c r="F305" s="236" t="s">
        <v>1312</v>
      </c>
      <c r="G305" s="233"/>
      <c r="H305" s="237">
        <v>12.283</v>
      </c>
      <c r="I305" s="238"/>
      <c r="J305" s="233"/>
      <c r="K305" s="233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173</v>
      </c>
      <c r="AU305" s="243" t="s">
        <v>85</v>
      </c>
      <c r="AV305" s="13" t="s">
        <v>85</v>
      </c>
      <c r="AW305" s="13" t="s">
        <v>37</v>
      </c>
      <c r="AX305" s="13" t="s">
        <v>81</v>
      </c>
      <c r="AY305" s="243" t="s">
        <v>161</v>
      </c>
    </row>
    <row r="306" s="2" customFormat="1" ht="24.15" customHeight="1">
      <c r="A306" s="40"/>
      <c r="B306" s="41"/>
      <c r="C306" s="214" t="s">
        <v>470</v>
      </c>
      <c r="D306" s="214" t="s">
        <v>164</v>
      </c>
      <c r="E306" s="215" t="s">
        <v>1313</v>
      </c>
      <c r="F306" s="216" t="s">
        <v>1314</v>
      </c>
      <c r="G306" s="217" t="s">
        <v>529</v>
      </c>
      <c r="H306" s="287"/>
      <c r="I306" s="219"/>
      <c r="J306" s="220">
        <f>ROUND(I306*H306,2)</f>
        <v>0</v>
      </c>
      <c r="K306" s="216" t="s">
        <v>168</v>
      </c>
      <c r="L306" s="46"/>
      <c r="M306" s="221" t="s">
        <v>19</v>
      </c>
      <c r="N306" s="222" t="s">
        <v>48</v>
      </c>
      <c r="O306" s="86"/>
      <c r="P306" s="223">
        <f>O306*H306</f>
        <v>0</v>
      </c>
      <c r="Q306" s="223">
        <v>0</v>
      </c>
      <c r="R306" s="223">
        <f>Q306*H306</f>
        <v>0</v>
      </c>
      <c r="S306" s="223">
        <v>0</v>
      </c>
      <c r="T306" s="224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25" t="s">
        <v>267</v>
      </c>
      <c r="AT306" s="225" t="s">
        <v>164</v>
      </c>
      <c r="AU306" s="225" t="s">
        <v>85</v>
      </c>
      <c r="AY306" s="19" t="s">
        <v>161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9" t="s">
        <v>81</v>
      </c>
      <c r="BK306" s="226">
        <f>ROUND(I306*H306,2)</f>
        <v>0</v>
      </c>
      <c r="BL306" s="19" t="s">
        <v>267</v>
      </c>
      <c r="BM306" s="225" t="s">
        <v>1315</v>
      </c>
    </row>
    <row r="307" s="2" customFormat="1">
      <c r="A307" s="40"/>
      <c r="B307" s="41"/>
      <c r="C307" s="42"/>
      <c r="D307" s="227" t="s">
        <v>171</v>
      </c>
      <c r="E307" s="42"/>
      <c r="F307" s="228" t="s">
        <v>1316</v>
      </c>
      <c r="G307" s="42"/>
      <c r="H307" s="42"/>
      <c r="I307" s="229"/>
      <c r="J307" s="42"/>
      <c r="K307" s="42"/>
      <c r="L307" s="46"/>
      <c r="M307" s="230"/>
      <c r="N307" s="231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171</v>
      </c>
      <c r="AU307" s="19" t="s">
        <v>85</v>
      </c>
    </row>
    <row r="308" s="12" customFormat="1" ht="22.8" customHeight="1">
      <c r="A308" s="12"/>
      <c r="B308" s="198"/>
      <c r="C308" s="199"/>
      <c r="D308" s="200" t="s">
        <v>76</v>
      </c>
      <c r="E308" s="212" t="s">
        <v>1317</v>
      </c>
      <c r="F308" s="212" t="s">
        <v>1318</v>
      </c>
      <c r="G308" s="199"/>
      <c r="H308" s="199"/>
      <c r="I308" s="202"/>
      <c r="J308" s="213">
        <f>BK308</f>
        <v>0</v>
      </c>
      <c r="K308" s="199"/>
      <c r="L308" s="204"/>
      <c r="M308" s="205"/>
      <c r="N308" s="206"/>
      <c r="O308" s="206"/>
      <c r="P308" s="207">
        <f>SUM(P309:P334)</f>
        <v>0</v>
      </c>
      <c r="Q308" s="206"/>
      <c r="R308" s="207">
        <f>SUM(R309:R334)</f>
        <v>0.15574051559999999</v>
      </c>
      <c r="S308" s="206"/>
      <c r="T308" s="208">
        <f>SUM(T309:T334)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09" t="s">
        <v>85</v>
      </c>
      <c r="AT308" s="210" t="s">
        <v>76</v>
      </c>
      <c r="AU308" s="210" t="s">
        <v>81</v>
      </c>
      <c r="AY308" s="209" t="s">
        <v>161</v>
      </c>
      <c r="BK308" s="211">
        <f>SUM(BK309:BK334)</f>
        <v>0</v>
      </c>
    </row>
    <row r="309" s="2" customFormat="1" ht="16.5" customHeight="1">
      <c r="A309" s="40"/>
      <c r="B309" s="41"/>
      <c r="C309" s="214" t="s">
        <v>475</v>
      </c>
      <c r="D309" s="214" t="s">
        <v>164</v>
      </c>
      <c r="E309" s="215" t="s">
        <v>1319</v>
      </c>
      <c r="F309" s="216" t="s">
        <v>1320</v>
      </c>
      <c r="G309" s="217" t="s">
        <v>167</v>
      </c>
      <c r="H309" s="218">
        <v>338.86099999999999</v>
      </c>
      <c r="I309" s="219"/>
      <c r="J309" s="220">
        <f>ROUND(I309*H309,2)</f>
        <v>0</v>
      </c>
      <c r="K309" s="216" t="s">
        <v>168</v>
      </c>
      <c r="L309" s="46"/>
      <c r="M309" s="221" t="s">
        <v>19</v>
      </c>
      <c r="N309" s="222" t="s">
        <v>48</v>
      </c>
      <c r="O309" s="86"/>
      <c r="P309" s="223">
        <f>O309*H309</f>
        <v>0</v>
      </c>
      <c r="Q309" s="223">
        <v>0.00020120000000000001</v>
      </c>
      <c r="R309" s="223">
        <f>Q309*H309</f>
        <v>0.068178833199999997</v>
      </c>
      <c r="S309" s="223">
        <v>0</v>
      </c>
      <c r="T309" s="224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5" t="s">
        <v>267</v>
      </c>
      <c r="AT309" s="225" t="s">
        <v>164</v>
      </c>
      <c r="AU309" s="225" t="s">
        <v>85</v>
      </c>
      <c r="AY309" s="19" t="s">
        <v>161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9" t="s">
        <v>81</v>
      </c>
      <c r="BK309" s="226">
        <f>ROUND(I309*H309,2)</f>
        <v>0</v>
      </c>
      <c r="BL309" s="19" t="s">
        <v>267</v>
      </c>
      <c r="BM309" s="225" t="s">
        <v>1321</v>
      </c>
    </row>
    <row r="310" s="2" customFormat="1">
      <c r="A310" s="40"/>
      <c r="B310" s="41"/>
      <c r="C310" s="42"/>
      <c r="D310" s="227" t="s">
        <v>171</v>
      </c>
      <c r="E310" s="42"/>
      <c r="F310" s="228" t="s">
        <v>1322</v>
      </c>
      <c r="G310" s="42"/>
      <c r="H310" s="42"/>
      <c r="I310" s="229"/>
      <c r="J310" s="42"/>
      <c r="K310" s="42"/>
      <c r="L310" s="46"/>
      <c r="M310" s="230"/>
      <c r="N310" s="231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171</v>
      </c>
      <c r="AU310" s="19" t="s">
        <v>85</v>
      </c>
    </row>
    <row r="311" s="14" customFormat="1">
      <c r="A311" s="14"/>
      <c r="B311" s="244"/>
      <c r="C311" s="245"/>
      <c r="D311" s="234" t="s">
        <v>173</v>
      </c>
      <c r="E311" s="246" t="s">
        <v>19</v>
      </c>
      <c r="F311" s="247" t="s">
        <v>426</v>
      </c>
      <c r="G311" s="245"/>
      <c r="H311" s="246" t="s">
        <v>19</v>
      </c>
      <c r="I311" s="248"/>
      <c r="J311" s="245"/>
      <c r="K311" s="245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173</v>
      </c>
      <c r="AU311" s="253" t="s">
        <v>85</v>
      </c>
      <c r="AV311" s="14" t="s">
        <v>81</v>
      </c>
      <c r="AW311" s="14" t="s">
        <v>37</v>
      </c>
      <c r="AX311" s="14" t="s">
        <v>77</v>
      </c>
      <c r="AY311" s="253" t="s">
        <v>161</v>
      </c>
    </row>
    <row r="312" s="13" customFormat="1">
      <c r="A312" s="13"/>
      <c r="B312" s="232"/>
      <c r="C312" s="233"/>
      <c r="D312" s="234" t="s">
        <v>173</v>
      </c>
      <c r="E312" s="235" t="s">
        <v>19</v>
      </c>
      <c r="F312" s="236" t="s">
        <v>427</v>
      </c>
      <c r="G312" s="233"/>
      <c r="H312" s="237">
        <v>71.701999999999998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173</v>
      </c>
      <c r="AU312" s="243" t="s">
        <v>85</v>
      </c>
      <c r="AV312" s="13" t="s">
        <v>85</v>
      </c>
      <c r="AW312" s="13" t="s">
        <v>37</v>
      </c>
      <c r="AX312" s="13" t="s">
        <v>77</v>
      </c>
      <c r="AY312" s="243" t="s">
        <v>161</v>
      </c>
    </row>
    <row r="313" s="14" customFormat="1">
      <c r="A313" s="14"/>
      <c r="B313" s="244"/>
      <c r="C313" s="245"/>
      <c r="D313" s="234" t="s">
        <v>173</v>
      </c>
      <c r="E313" s="246" t="s">
        <v>19</v>
      </c>
      <c r="F313" s="247" t="s">
        <v>428</v>
      </c>
      <c r="G313" s="245"/>
      <c r="H313" s="246" t="s">
        <v>19</v>
      </c>
      <c r="I313" s="248"/>
      <c r="J313" s="245"/>
      <c r="K313" s="245"/>
      <c r="L313" s="249"/>
      <c r="M313" s="250"/>
      <c r="N313" s="251"/>
      <c r="O313" s="251"/>
      <c r="P313" s="251"/>
      <c r="Q313" s="251"/>
      <c r="R313" s="251"/>
      <c r="S313" s="251"/>
      <c r="T313" s="25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3" t="s">
        <v>173</v>
      </c>
      <c r="AU313" s="253" t="s">
        <v>85</v>
      </c>
      <c r="AV313" s="14" t="s">
        <v>81</v>
      </c>
      <c r="AW313" s="14" t="s">
        <v>37</v>
      </c>
      <c r="AX313" s="14" t="s">
        <v>77</v>
      </c>
      <c r="AY313" s="253" t="s">
        <v>161</v>
      </c>
    </row>
    <row r="314" s="13" customFormat="1">
      <c r="A314" s="13"/>
      <c r="B314" s="232"/>
      <c r="C314" s="233"/>
      <c r="D314" s="234" t="s">
        <v>173</v>
      </c>
      <c r="E314" s="235" t="s">
        <v>19</v>
      </c>
      <c r="F314" s="236" t="s">
        <v>429</v>
      </c>
      <c r="G314" s="233"/>
      <c r="H314" s="237">
        <v>35.850999999999999</v>
      </c>
      <c r="I314" s="238"/>
      <c r="J314" s="233"/>
      <c r="K314" s="233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173</v>
      </c>
      <c r="AU314" s="243" t="s">
        <v>85</v>
      </c>
      <c r="AV314" s="13" t="s">
        <v>85</v>
      </c>
      <c r="AW314" s="13" t="s">
        <v>37</v>
      </c>
      <c r="AX314" s="13" t="s">
        <v>77</v>
      </c>
      <c r="AY314" s="243" t="s">
        <v>161</v>
      </c>
    </row>
    <row r="315" s="13" customFormat="1">
      <c r="A315" s="13"/>
      <c r="B315" s="232"/>
      <c r="C315" s="233"/>
      <c r="D315" s="234" t="s">
        <v>173</v>
      </c>
      <c r="E315" s="235" t="s">
        <v>19</v>
      </c>
      <c r="F315" s="236" t="s">
        <v>430</v>
      </c>
      <c r="G315" s="233"/>
      <c r="H315" s="237">
        <v>3.431</v>
      </c>
      <c r="I315" s="238"/>
      <c r="J315" s="233"/>
      <c r="K315" s="233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173</v>
      </c>
      <c r="AU315" s="243" t="s">
        <v>85</v>
      </c>
      <c r="AV315" s="13" t="s">
        <v>85</v>
      </c>
      <c r="AW315" s="13" t="s">
        <v>37</v>
      </c>
      <c r="AX315" s="13" t="s">
        <v>77</v>
      </c>
      <c r="AY315" s="243" t="s">
        <v>161</v>
      </c>
    </row>
    <row r="316" s="14" customFormat="1">
      <c r="A316" s="14"/>
      <c r="B316" s="244"/>
      <c r="C316" s="245"/>
      <c r="D316" s="234" t="s">
        <v>173</v>
      </c>
      <c r="E316" s="246" t="s">
        <v>19</v>
      </c>
      <c r="F316" s="247" t="s">
        <v>431</v>
      </c>
      <c r="G316" s="245"/>
      <c r="H316" s="246" t="s">
        <v>19</v>
      </c>
      <c r="I316" s="248"/>
      <c r="J316" s="245"/>
      <c r="K316" s="245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173</v>
      </c>
      <c r="AU316" s="253" t="s">
        <v>85</v>
      </c>
      <c r="AV316" s="14" t="s">
        <v>81</v>
      </c>
      <c r="AW316" s="14" t="s">
        <v>37</v>
      </c>
      <c r="AX316" s="14" t="s">
        <v>77</v>
      </c>
      <c r="AY316" s="253" t="s">
        <v>161</v>
      </c>
    </row>
    <row r="317" s="13" customFormat="1">
      <c r="A317" s="13"/>
      <c r="B317" s="232"/>
      <c r="C317" s="233"/>
      <c r="D317" s="234" t="s">
        <v>173</v>
      </c>
      <c r="E317" s="235" t="s">
        <v>19</v>
      </c>
      <c r="F317" s="236" t="s">
        <v>429</v>
      </c>
      <c r="G317" s="233"/>
      <c r="H317" s="237">
        <v>35.850999999999999</v>
      </c>
      <c r="I317" s="238"/>
      <c r="J317" s="233"/>
      <c r="K317" s="233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173</v>
      </c>
      <c r="AU317" s="243" t="s">
        <v>85</v>
      </c>
      <c r="AV317" s="13" t="s">
        <v>85</v>
      </c>
      <c r="AW317" s="13" t="s">
        <v>37</v>
      </c>
      <c r="AX317" s="13" t="s">
        <v>77</v>
      </c>
      <c r="AY317" s="243" t="s">
        <v>161</v>
      </c>
    </row>
    <row r="318" s="14" customFormat="1">
      <c r="A318" s="14"/>
      <c r="B318" s="244"/>
      <c r="C318" s="245"/>
      <c r="D318" s="234" t="s">
        <v>173</v>
      </c>
      <c r="E318" s="246" t="s">
        <v>19</v>
      </c>
      <c r="F318" s="247" t="s">
        <v>433</v>
      </c>
      <c r="G318" s="245"/>
      <c r="H318" s="246" t="s">
        <v>19</v>
      </c>
      <c r="I318" s="248"/>
      <c r="J318" s="245"/>
      <c r="K318" s="245"/>
      <c r="L318" s="249"/>
      <c r="M318" s="250"/>
      <c r="N318" s="251"/>
      <c r="O318" s="251"/>
      <c r="P318" s="251"/>
      <c r="Q318" s="251"/>
      <c r="R318" s="251"/>
      <c r="S318" s="251"/>
      <c r="T318" s="25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3" t="s">
        <v>173</v>
      </c>
      <c r="AU318" s="253" t="s">
        <v>85</v>
      </c>
      <c r="AV318" s="14" t="s">
        <v>81</v>
      </c>
      <c r="AW318" s="14" t="s">
        <v>37</v>
      </c>
      <c r="AX318" s="14" t="s">
        <v>77</v>
      </c>
      <c r="AY318" s="253" t="s">
        <v>161</v>
      </c>
    </row>
    <row r="319" s="13" customFormat="1">
      <c r="A319" s="13"/>
      <c r="B319" s="232"/>
      <c r="C319" s="233"/>
      <c r="D319" s="234" t="s">
        <v>173</v>
      </c>
      <c r="E319" s="235" t="s">
        <v>19</v>
      </c>
      <c r="F319" s="236" t="s">
        <v>434</v>
      </c>
      <c r="G319" s="233"/>
      <c r="H319" s="237">
        <v>16.327999999999999</v>
      </c>
      <c r="I319" s="238"/>
      <c r="J319" s="233"/>
      <c r="K319" s="233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173</v>
      </c>
      <c r="AU319" s="243" t="s">
        <v>85</v>
      </c>
      <c r="AV319" s="13" t="s">
        <v>85</v>
      </c>
      <c r="AW319" s="13" t="s">
        <v>37</v>
      </c>
      <c r="AX319" s="13" t="s">
        <v>77</v>
      </c>
      <c r="AY319" s="243" t="s">
        <v>161</v>
      </c>
    </row>
    <row r="320" s="14" customFormat="1">
      <c r="A320" s="14"/>
      <c r="B320" s="244"/>
      <c r="C320" s="245"/>
      <c r="D320" s="234" t="s">
        <v>173</v>
      </c>
      <c r="E320" s="246" t="s">
        <v>19</v>
      </c>
      <c r="F320" s="247" t="s">
        <v>435</v>
      </c>
      <c r="G320" s="245"/>
      <c r="H320" s="246" t="s">
        <v>19</v>
      </c>
      <c r="I320" s="248"/>
      <c r="J320" s="245"/>
      <c r="K320" s="245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173</v>
      </c>
      <c r="AU320" s="253" t="s">
        <v>85</v>
      </c>
      <c r="AV320" s="14" t="s">
        <v>81</v>
      </c>
      <c r="AW320" s="14" t="s">
        <v>37</v>
      </c>
      <c r="AX320" s="14" t="s">
        <v>77</v>
      </c>
      <c r="AY320" s="253" t="s">
        <v>161</v>
      </c>
    </row>
    <row r="321" s="13" customFormat="1">
      <c r="A321" s="13"/>
      <c r="B321" s="232"/>
      <c r="C321" s="233"/>
      <c r="D321" s="234" t="s">
        <v>173</v>
      </c>
      <c r="E321" s="235" t="s">
        <v>19</v>
      </c>
      <c r="F321" s="236" t="s">
        <v>436</v>
      </c>
      <c r="G321" s="233"/>
      <c r="H321" s="237">
        <v>34.963999999999999</v>
      </c>
      <c r="I321" s="238"/>
      <c r="J321" s="233"/>
      <c r="K321" s="233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173</v>
      </c>
      <c r="AU321" s="243" t="s">
        <v>85</v>
      </c>
      <c r="AV321" s="13" t="s">
        <v>85</v>
      </c>
      <c r="AW321" s="13" t="s">
        <v>37</v>
      </c>
      <c r="AX321" s="13" t="s">
        <v>77</v>
      </c>
      <c r="AY321" s="243" t="s">
        <v>161</v>
      </c>
    </row>
    <row r="322" s="14" customFormat="1">
      <c r="A322" s="14"/>
      <c r="B322" s="244"/>
      <c r="C322" s="245"/>
      <c r="D322" s="234" t="s">
        <v>173</v>
      </c>
      <c r="E322" s="246" t="s">
        <v>19</v>
      </c>
      <c r="F322" s="247" t="s">
        <v>437</v>
      </c>
      <c r="G322" s="245"/>
      <c r="H322" s="246" t="s">
        <v>19</v>
      </c>
      <c r="I322" s="248"/>
      <c r="J322" s="245"/>
      <c r="K322" s="245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173</v>
      </c>
      <c r="AU322" s="253" t="s">
        <v>85</v>
      </c>
      <c r="AV322" s="14" t="s">
        <v>81</v>
      </c>
      <c r="AW322" s="14" t="s">
        <v>37</v>
      </c>
      <c r="AX322" s="14" t="s">
        <v>77</v>
      </c>
      <c r="AY322" s="253" t="s">
        <v>161</v>
      </c>
    </row>
    <row r="323" s="13" customFormat="1">
      <c r="A323" s="13"/>
      <c r="B323" s="232"/>
      <c r="C323" s="233"/>
      <c r="D323" s="234" t="s">
        <v>173</v>
      </c>
      <c r="E323" s="235" t="s">
        <v>19</v>
      </c>
      <c r="F323" s="236" t="s">
        <v>438</v>
      </c>
      <c r="G323" s="233"/>
      <c r="H323" s="237">
        <v>17.481999999999999</v>
      </c>
      <c r="I323" s="238"/>
      <c r="J323" s="233"/>
      <c r="K323" s="233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173</v>
      </c>
      <c r="AU323" s="243" t="s">
        <v>85</v>
      </c>
      <c r="AV323" s="13" t="s">
        <v>85</v>
      </c>
      <c r="AW323" s="13" t="s">
        <v>37</v>
      </c>
      <c r="AX323" s="13" t="s">
        <v>77</v>
      </c>
      <c r="AY323" s="243" t="s">
        <v>161</v>
      </c>
    </row>
    <row r="324" s="14" customFormat="1">
      <c r="A324" s="14"/>
      <c r="B324" s="244"/>
      <c r="C324" s="245"/>
      <c r="D324" s="234" t="s">
        <v>173</v>
      </c>
      <c r="E324" s="246" t="s">
        <v>19</v>
      </c>
      <c r="F324" s="247" t="s">
        <v>1148</v>
      </c>
      <c r="G324" s="245"/>
      <c r="H324" s="246" t="s">
        <v>19</v>
      </c>
      <c r="I324" s="248"/>
      <c r="J324" s="245"/>
      <c r="K324" s="245"/>
      <c r="L324" s="249"/>
      <c r="M324" s="250"/>
      <c r="N324" s="251"/>
      <c r="O324" s="251"/>
      <c r="P324" s="251"/>
      <c r="Q324" s="251"/>
      <c r="R324" s="251"/>
      <c r="S324" s="251"/>
      <c r="T324" s="25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173</v>
      </c>
      <c r="AU324" s="253" t="s">
        <v>85</v>
      </c>
      <c r="AV324" s="14" t="s">
        <v>81</v>
      </c>
      <c r="AW324" s="14" t="s">
        <v>37</v>
      </c>
      <c r="AX324" s="14" t="s">
        <v>77</v>
      </c>
      <c r="AY324" s="253" t="s">
        <v>161</v>
      </c>
    </row>
    <row r="325" s="13" customFormat="1">
      <c r="A325" s="13"/>
      <c r="B325" s="232"/>
      <c r="C325" s="233"/>
      <c r="D325" s="234" t="s">
        <v>173</v>
      </c>
      <c r="E325" s="235" t="s">
        <v>19</v>
      </c>
      <c r="F325" s="236" t="s">
        <v>1149</v>
      </c>
      <c r="G325" s="233"/>
      <c r="H325" s="237">
        <v>21.471</v>
      </c>
      <c r="I325" s="238"/>
      <c r="J325" s="233"/>
      <c r="K325" s="233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173</v>
      </c>
      <c r="AU325" s="243" t="s">
        <v>85</v>
      </c>
      <c r="AV325" s="13" t="s">
        <v>85</v>
      </c>
      <c r="AW325" s="13" t="s">
        <v>37</v>
      </c>
      <c r="AX325" s="13" t="s">
        <v>77</v>
      </c>
      <c r="AY325" s="243" t="s">
        <v>161</v>
      </c>
    </row>
    <row r="326" s="13" customFormat="1">
      <c r="A326" s="13"/>
      <c r="B326" s="232"/>
      <c r="C326" s="233"/>
      <c r="D326" s="234" t="s">
        <v>173</v>
      </c>
      <c r="E326" s="235" t="s">
        <v>19</v>
      </c>
      <c r="F326" s="236" t="s">
        <v>1150</v>
      </c>
      <c r="G326" s="233"/>
      <c r="H326" s="237">
        <v>20.690999999999999</v>
      </c>
      <c r="I326" s="238"/>
      <c r="J326" s="233"/>
      <c r="K326" s="233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173</v>
      </c>
      <c r="AU326" s="243" t="s">
        <v>85</v>
      </c>
      <c r="AV326" s="13" t="s">
        <v>85</v>
      </c>
      <c r="AW326" s="13" t="s">
        <v>37</v>
      </c>
      <c r="AX326" s="13" t="s">
        <v>77</v>
      </c>
      <c r="AY326" s="243" t="s">
        <v>161</v>
      </c>
    </row>
    <row r="327" s="13" customFormat="1">
      <c r="A327" s="13"/>
      <c r="B327" s="232"/>
      <c r="C327" s="233"/>
      <c r="D327" s="234" t="s">
        <v>173</v>
      </c>
      <c r="E327" s="235" t="s">
        <v>19</v>
      </c>
      <c r="F327" s="236" t="s">
        <v>1152</v>
      </c>
      <c r="G327" s="233"/>
      <c r="H327" s="237">
        <v>21.257999999999999</v>
      </c>
      <c r="I327" s="238"/>
      <c r="J327" s="233"/>
      <c r="K327" s="233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173</v>
      </c>
      <c r="AU327" s="243" t="s">
        <v>85</v>
      </c>
      <c r="AV327" s="13" t="s">
        <v>85</v>
      </c>
      <c r="AW327" s="13" t="s">
        <v>37</v>
      </c>
      <c r="AX327" s="13" t="s">
        <v>77</v>
      </c>
      <c r="AY327" s="243" t="s">
        <v>161</v>
      </c>
    </row>
    <row r="328" s="13" customFormat="1">
      <c r="A328" s="13"/>
      <c r="B328" s="232"/>
      <c r="C328" s="233"/>
      <c r="D328" s="234" t="s">
        <v>173</v>
      </c>
      <c r="E328" s="235" t="s">
        <v>19</v>
      </c>
      <c r="F328" s="236" t="s">
        <v>1153</v>
      </c>
      <c r="G328" s="233"/>
      <c r="H328" s="237">
        <v>26.798999999999999</v>
      </c>
      <c r="I328" s="238"/>
      <c r="J328" s="233"/>
      <c r="K328" s="233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173</v>
      </c>
      <c r="AU328" s="243" t="s">
        <v>85</v>
      </c>
      <c r="AV328" s="13" t="s">
        <v>85</v>
      </c>
      <c r="AW328" s="13" t="s">
        <v>37</v>
      </c>
      <c r="AX328" s="13" t="s">
        <v>77</v>
      </c>
      <c r="AY328" s="243" t="s">
        <v>161</v>
      </c>
    </row>
    <row r="329" s="13" customFormat="1">
      <c r="A329" s="13"/>
      <c r="B329" s="232"/>
      <c r="C329" s="233"/>
      <c r="D329" s="234" t="s">
        <v>173</v>
      </c>
      <c r="E329" s="235" t="s">
        <v>19</v>
      </c>
      <c r="F329" s="236" t="s">
        <v>1154</v>
      </c>
      <c r="G329" s="233"/>
      <c r="H329" s="237">
        <v>15.033</v>
      </c>
      <c r="I329" s="238"/>
      <c r="J329" s="233"/>
      <c r="K329" s="233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173</v>
      </c>
      <c r="AU329" s="243" t="s">
        <v>85</v>
      </c>
      <c r="AV329" s="13" t="s">
        <v>85</v>
      </c>
      <c r="AW329" s="13" t="s">
        <v>37</v>
      </c>
      <c r="AX329" s="13" t="s">
        <v>77</v>
      </c>
      <c r="AY329" s="243" t="s">
        <v>161</v>
      </c>
    </row>
    <row r="330" s="14" customFormat="1">
      <c r="A330" s="14"/>
      <c r="B330" s="244"/>
      <c r="C330" s="245"/>
      <c r="D330" s="234" t="s">
        <v>173</v>
      </c>
      <c r="E330" s="246" t="s">
        <v>19</v>
      </c>
      <c r="F330" s="247" t="s">
        <v>1155</v>
      </c>
      <c r="G330" s="245"/>
      <c r="H330" s="246" t="s">
        <v>19</v>
      </c>
      <c r="I330" s="248"/>
      <c r="J330" s="245"/>
      <c r="K330" s="245"/>
      <c r="L330" s="249"/>
      <c r="M330" s="250"/>
      <c r="N330" s="251"/>
      <c r="O330" s="251"/>
      <c r="P330" s="251"/>
      <c r="Q330" s="251"/>
      <c r="R330" s="251"/>
      <c r="S330" s="251"/>
      <c r="T330" s="25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3" t="s">
        <v>173</v>
      </c>
      <c r="AU330" s="253" t="s">
        <v>85</v>
      </c>
      <c r="AV330" s="14" t="s">
        <v>81</v>
      </c>
      <c r="AW330" s="14" t="s">
        <v>37</v>
      </c>
      <c r="AX330" s="14" t="s">
        <v>77</v>
      </c>
      <c r="AY330" s="253" t="s">
        <v>161</v>
      </c>
    </row>
    <row r="331" s="13" customFormat="1">
      <c r="A331" s="13"/>
      <c r="B331" s="232"/>
      <c r="C331" s="233"/>
      <c r="D331" s="234" t="s">
        <v>173</v>
      </c>
      <c r="E331" s="235" t="s">
        <v>19</v>
      </c>
      <c r="F331" s="236" t="s">
        <v>1156</v>
      </c>
      <c r="G331" s="233"/>
      <c r="H331" s="237">
        <v>18</v>
      </c>
      <c r="I331" s="238"/>
      <c r="J331" s="233"/>
      <c r="K331" s="233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173</v>
      </c>
      <c r="AU331" s="243" t="s">
        <v>85</v>
      </c>
      <c r="AV331" s="13" t="s">
        <v>85</v>
      </c>
      <c r="AW331" s="13" t="s">
        <v>37</v>
      </c>
      <c r="AX331" s="13" t="s">
        <v>77</v>
      </c>
      <c r="AY331" s="243" t="s">
        <v>161</v>
      </c>
    </row>
    <row r="332" s="15" customFormat="1">
      <c r="A332" s="15"/>
      <c r="B332" s="265"/>
      <c r="C332" s="266"/>
      <c r="D332" s="234" t="s">
        <v>173</v>
      </c>
      <c r="E332" s="267" t="s">
        <v>19</v>
      </c>
      <c r="F332" s="268" t="s">
        <v>210</v>
      </c>
      <c r="G332" s="266"/>
      <c r="H332" s="269">
        <v>338.86099999999993</v>
      </c>
      <c r="I332" s="270"/>
      <c r="J332" s="266"/>
      <c r="K332" s="266"/>
      <c r="L332" s="271"/>
      <c r="M332" s="272"/>
      <c r="N332" s="273"/>
      <c r="O332" s="273"/>
      <c r="P332" s="273"/>
      <c r="Q332" s="273"/>
      <c r="R332" s="273"/>
      <c r="S332" s="273"/>
      <c r="T332" s="274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75" t="s">
        <v>173</v>
      </c>
      <c r="AU332" s="275" t="s">
        <v>85</v>
      </c>
      <c r="AV332" s="15" t="s">
        <v>169</v>
      </c>
      <c r="AW332" s="15" t="s">
        <v>37</v>
      </c>
      <c r="AX332" s="15" t="s">
        <v>81</v>
      </c>
      <c r="AY332" s="275" t="s">
        <v>161</v>
      </c>
    </row>
    <row r="333" s="2" customFormat="1" ht="24.15" customHeight="1">
      <c r="A333" s="40"/>
      <c r="B333" s="41"/>
      <c r="C333" s="214" t="s">
        <v>479</v>
      </c>
      <c r="D333" s="214" t="s">
        <v>164</v>
      </c>
      <c r="E333" s="215" t="s">
        <v>1323</v>
      </c>
      <c r="F333" s="216" t="s">
        <v>1324</v>
      </c>
      <c r="G333" s="217" t="s">
        <v>167</v>
      </c>
      <c r="H333" s="218">
        <v>338.86099999999999</v>
      </c>
      <c r="I333" s="219"/>
      <c r="J333" s="220">
        <f>ROUND(I333*H333,2)</f>
        <v>0</v>
      </c>
      <c r="K333" s="216" t="s">
        <v>168</v>
      </c>
      <c r="L333" s="46"/>
      <c r="M333" s="221" t="s">
        <v>19</v>
      </c>
      <c r="N333" s="222" t="s">
        <v>48</v>
      </c>
      <c r="O333" s="86"/>
      <c r="P333" s="223">
        <f>O333*H333</f>
        <v>0</v>
      </c>
      <c r="Q333" s="223">
        <v>0.00025839999999999999</v>
      </c>
      <c r="R333" s="223">
        <f>Q333*H333</f>
        <v>0.087561682399999993</v>
      </c>
      <c r="S333" s="223">
        <v>0</v>
      </c>
      <c r="T333" s="224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25" t="s">
        <v>267</v>
      </c>
      <c r="AT333" s="225" t="s">
        <v>164</v>
      </c>
      <c r="AU333" s="225" t="s">
        <v>85</v>
      </c>
      <c r="AY333" s="19" t="s">
        <v>161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9" t="s">
        <v>81</v>
      </c>
      <c r="BK333" s="226">
        <f>ROUND(I333*H333,2)</f>
        <v>0</v>
      </c>
      <c r="BL333" s="19" t="s">
        <v>267</v>
      </c>
      <c r="BM333" s="225" t="s">
        <v>1325</v>
      </c>
    </row>
    <row r="334" s="2" customFormat="1">
      <c r="A334" s="40"/>
      <c r="B334" s="41"/>
      <c r="C334" s="42"/>
      <c r="D334" s="227" t="s">
        <v>171</v>
      </c>
      <c r="E334" s="42"/>
      <c r="F334" s="228" t="s">
        <v>1326</v>
      </c>
      <c r="G334" s="42"/>
      <c r="H334" s="42"/>
      <c r="I334" s="229"/>
      <c r="J334" s="42"/>
      <c r="K334" s="42"/>
      <c r="L334" s="46"/>
      <c r="M334" s="288"/>
      <c r="N334" s="289"/>
      <c r="O334" s="290"/>
      <c r="P334" s="290"/>
      <c r="Q334" s="290"/>
      <c r="R334" s="290"/>
      <c r="S334" s="290"/>
      <c r="T334" s="291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171</v>
      </c>
      <c r="AU334" s="19" t="s">
        <v>85</v>
      </c>
    </row>
    <row r="335" s="2" customFormat="1" ht="6.96" customHeight="1">
      <c r="A335" s="40"/>
      <c r="B335" s="61"/>
      <c r="C335" s="62"/>
      <c r="D335" s="62"/>
      <c r="E335" s="62"/>
      <c r="F335" s="62"/>
      <c r="G335" s="62"/>
      <c r="H335" s="62"/>
      <c r="I335" s="62"/>
      <c r="J335" s="62"/>
      <c r="K335" s="62"/>
      <c r="L335" s="46"/>
      <c r="M335" s="40"/>
      <c r="O335" s="40"/>
      <c r="P335" s="40"/>
      <c r="Q335" s="40"/>
      <c r="R335" s="40"/>
      <c r="S335" s="40"/>
      <c r="T335" s="40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</row>
  </sheetData>
  <sheetProtection sheet="1" autoFilter="0" formatColumns="0" formatRows="0" objects="1" scenarios="1" spinCount="100000" saltValue="OO1Hnpfyy1Adcg37Ki6/iIe9JoZGbbcv+VfGwwkcFGazurmLmW2pdEd2cm+ciMuyjEBrXC72c4VQsojr6vTung==" hashValue="AMuZo1vqP7jRfWdK2VEY0+5qw1qEIt2x6xRrLbyut1IN/p5kxVifoQDMiyvrzMefk8da29oyTklBVquL3YZ5Cw==" algorithmName="SHA-512" password="CC35"/>
  <autoFilter ref="C96:K33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hyperlinks>
    <hyperlink ref="F101" r:id="rId1" display="https://podminky.urs.cz/item/CS_URS_2023_01/631311135"/>
    <hyperlink ref="F105" r:id="rId2" display="https://podminky.urs.cz/item/CS_URS_2023_01/631311135"/>
    <hyperlink ref="F109" r:id="rId3" display="https://podminky.urs.cz/item/CS_URS_2023_01/631319013"/>
    <hyperlink ref="F112" r:id="rId4" display="https://podminky.urs.cz/item/CS_URS_2023_01/612142001"/>
    <hyperlink ref="F119" r:id="rId5" display="https://podminky.urs.cz/item/CS_URS_2023_01/612315416"/>
    <hyperlink ref="F137" r:id="rId6" display="https://podminky.urs.cz/item/CS_URS_2023_01/612321141"/>
    <hyperlink ref="F151" r:id="rId7" display="https://podminky.urs.cz/item/CS_URS_2023_01/631311115"/>
    <hyperlink ref="F156" r:id="rId8" display="https://podminky.urs.cz/item/CS_URS_2023_01/631362021"/>
    <hyperlink ref="F160" r:id="rId9" display="https://podminky.urs.cz/item/CS_URS_2023_01/632451109"/>
    <hyperlink ref="F165" r:id="rId10" display="https://podminky.urs.cz/item/CS_URS_2023_01/952901221"/>
    <hyperlink ref="F167" r:id="rId11" display="https://podminky.urs.cz/item/CS_URS_2023_01/953943211"/>
    <hyperlink ref="F172" r:id="rId12" display="https://podminky.urs.cz/item/CS_URS_2023_01/725211601"/>
    <hyperlink ref="F176" r:id="rId13" display="https://podminky.urs.cz/item/CS_URS_2023_01/763121521"/>
    <hyperlink ref="F191" r:id="rId14" display="https://podminky.urs.cz/item/CS_URS_2023_01/763164516"/>
    <hyperlink ref="F203" r:id="rId15" display="https://podminky.urs.cz/item/CS_URS_2023_01/998763301"/>
    <hyperlink ref="F206" r:id="rId16" display="https://podminky.urs.cz/item/CS_URS_2023_01/766660001"/>
    <hyperlink ref="F219" r:id="rId17" display="https://podminky.urs.cz/item/CS_URS_2023_01/766660002"/>
    <hyperlink ref="F229" r:id="rId18" display="https://podminky.urs.cz/item/CS_URS_2023_01/766660021"/>
    <hyperlink ref="F236" r:id="rId19" display="https://podminky.urs.cz/item/CS_URS_2023_01/766660022"/>
    <hyperlink ref="F243" r:id="rId20" display="https://podminky.urs.cz/item/CS_URS_2023_01/766691914"/>
    <hyperlink ref="F250" r:id="rId21" display="https://podminky.urs.cz/item/CS_URS_2023_01/766691915"/>
    <hyperlink ref="F256" r:id="rId22" display="https://podminky.urs.cz/item/CS_URS_2023_01/777111123"/>
    <hyperlink ref="F267" r:id="rId23" display="https://podminky.urs.cz/item/CS_URS_2023_01/777131111"/>
    <hyperlink ref="F280" r:id="rId24" display="https://podminky.urs.cz/item/CS_URS_2023_01/777511125"/>
    <hyperlink ref="F282" r:id="rId25" display="https://podminky.urs.cz/item/CS_URS_2023_01/777611121"/>
    <hyperlink ref="F284" r:id="rId26" display="https://podminky.urs.cz/item/CS_URS_2023_01/998777201"/>
    <hyperlink ref="F287" r:id="rId27" display="https://podminky.urs.cz/item/CS_URS_2023_01/781151031"/>
    <hyperlink ref="F289" r:id="rId28" display="https://podminky.urs.cz/item/CS_URS_2023_01/781471810"/>
    <hyperlink ref="F291" r:id="rId29" display="https://podminky.urs.cz/item/CS_URS_2023_01/781473111"/>
    <hyperlink ref="F296" r:id="rId30" display="https://podminky.urs.cz/item/CS_URS_2023_01/781774112"/>
    <hyperlink ref="F307" r:id="rId31" display="https://podminky.urs.cz/item/CS_URS_2023_01/998781201"/>
    <hyperlink ref="F310" r:id="rId32" display="https://podminky.urs.cz/item/CS_URS_2023_01/784181101"/>
    <hyperlink ref="F334" r:id="rId33" display="https://podminky.urs.cz/item/CS_URS_2023_01/7842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85</v>
      </c>
    </row>
    <row r="4" s="1" customFormat="1" ht="24.96" customHeight="1">
      <c r="B4" s="22"/>
      <c r="D4" s="142" t="s">
        <v>113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Oprava PS Prostějov</v>
      </c>
      <c r="F7" s="144"/>
      <c r="G7" s="144"/>
      <c r="H7" s="144"/>
      <c r="L7" s="22"/>
    </row>
    <row r="8" s="1" customFormat="1" ht="12" customHeight="1">
      <c r="B8" s="22"/>
      <c r="D8" s="144" t="s">
        <v>114</v>
      </c>
      <c r="L8" s="22"/>
    </row>
    <row r="9" s="2" customFormat="1" ht="16.5" customHeight="1">
      <c r="A9" s="40"/>
      <c r="B9" s="46"/>
      <c r="C9" s="40"/>
      <c r="D9" s="40"/>
      <c r="E9" s="145" t="s">
        <v>1113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1327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118</v>
      </c>
      <c r="G14" s="40"/>
      <c r="H14" s="40"/>
      <c r="I14" s="144" t="s">
        <v>23</v>
      </c>
      <c r="J14" s="148" t="str">
        <f>'Rekapitulace stavby'!AN8</f>
        <v>15. 11. 2021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40</v>
      </c>
      <c r="F26" s="40"/>
      <c r="G26" s="40"/>
      <c r="H26" s="40"/>
      <c r="I26" s="144" t="s">
        <v>29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41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43</v>
      </c>
      <c r="E32" s="40"/>
      <c r="F32" s="40"/>
      <c r="G32" s="40"/>
      <c r="H32" s="40"/>
      <c r="I32" s="40"/>
      <c r="J32" s="155">
        <f>ROUND(J95,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45</v>
      </c>
      <c r="G34" s="40"/>
      <c r="H34" s="40"/>
      <c r="I34" s="156" t="s">
        <v>44</v>
      </c>
      <c r="J34" s="156" t="s">
        <v>46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47</v>
      </c>
      <c r="E35" s="144" t="s">
        <v>48</v>
      </c>
      <c r="F35" s="158">
        <f>ROUND((SUM(BE95:BE421)),  2)</f>
        <v>0</v>
      </c>
      <c r="G35" s="40"/>
      <c r="H35" s="40"/>
      <c r="I35" s="159">
        <v>0.20999999999999999</v>
      </c>
      <c r="J35" s="158">
        <f>ROUND(((SUM(BE95:BE421))*I35),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49</v>
      </c>
      <c r="F36" s="158">
        <f>ROUND((SUM(BF95:BF421)),  2)</f>
        <v>0</v>
      </c>
      <c r="G36" s="40"/>
      <c r="H36" s="40"/>
      <c r="I36" s="159">
        <v>0.14999999999999999</v>
      </c>
      <c r="J36" s="158">
        <f>ROUND(((SUM(BF95:BF421))*I36),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50</v>
      </c>
      <c r="F37" s="158">
        <f>ROUND((SUM(BG95:BG421)),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51</v>
      </c>
      <c r="F38" s="158">
        <f>ROUND((SUM(BH95:BH421)),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52</v>
      </c>
      <c r="F39" s="158">
        <f>ROUND((SUM(BI95:BI421)),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53</v>
      </c>
      <c r="E41" s="162"/>
      <c r="F41" s="162"/>
      <c r="G41" s="163" t="s">
        <v>54</v>
      </c>
      <c r="H41" s="164" t="s">
        <v>55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Oprava PS Prostějov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1113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03 - Elektroinstalace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15. 11. 2021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25</v>
      </c>
      <c r="D58" s="42"/>
      <c r="E58" s="42"/>
      <c r="F58" s="29" t="str">
        <f>E17</f>
        <v>Správa železnic, st.org., Dlážděná 7, 110 00 Praha</v>
      </c>
      <c r="G58" s="42"/>
      <c r="H58" s="42"/>
      <c r="I58" s="34" t="s">
        <v>33</v>
      </c>
      <c r="J58" s="38" t="str">
        <f>E23</f>
        <v>SAGASTA s. r. o., Novodvorská 14, 142 00 Praha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Ing. Gabriela Vyškovská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75</v>
      </c>
      <c r="D63" s="42"/>
      <c r="E63" s="42"/>
      <c r="F63" s="42"/>
      <c r="G63" s="42"/>
      <c r="H63" s="42"/>
      <c r="I63" s="42"/>
      <c r="J63" s="104">
        <f>J95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123</v>
      </c>
      <c r="E64" s="179"/>
      <c r="F64" s="179"/>
      <c r="G64" s="179"/>
      <c r="H64" s="179"/>
      <c r="I64" s="179"/>
      <c r="J64" s="180">
        <f>J96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1328</v>
      </c>
      <c r="E65" s="184"/>
      <c r="F65" s="184"/>
      <c r="G65" s="184"/>
      <c r="H65" s="184"/>
      <c r="I65" s="184"/>
      <c r="J65" s="185">
        <f>J97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130</v>
      </c>
      <c r="E66" s="179"/>
      <c r="F66" s="179"/>
      <c r="G66" s="179"/>
      <c r="H66" s="179"/>
      <c r="I66" s="179"/>
      <c r="J66" s="180">
        <f>J109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7"/>
      <c r="D67" s="183" t="s">
        <v>131</v>
      </c>
      <c r="E67" s="184"/>
      <c r="F67" s="184"/>
      <c r="G67" s="184"/>
      <c r="H67" s="184"/>
      <c r="I67" s="184"/>
      <c r="J67" s="185">
        <f>J110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1329</v>
      </c>
      <c r="E68" s="184"/>
      <c r="F68" s="184"/>
      <c r="G68" s="184"/>
      <c r="H68" s="184"/>
      <c r="I68" s="184"/>
      <c r="J68" s="185">
        <f>J121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1330</v>
      </c>
      <c r="E69" s="184"/>
      <c r="F69" s="184"/>
      <c r="G69" s="184"/>
      <c r="H69" s="184"/>
      <c r="I69" s="184"/>
      <c r="J69" s="185">
        <f>J368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145</v>
      </c>
      <c r="E70" s="179"/>
      <c r="F70" s="179"/>
      <c r="G70" s="179"/>
      <c r="H70" s="179"/>
      <c r="I70" s="179"/>
      <c r="J70" s="180">
        <f>J411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6"/>
      <c r="C71" s="177"/>
      <c r="D71" s="178" t="s">
        <v>1331</v>
      </c>
      <c r="E71" s="179"/>
      <c r="F71" s="179"/>
      <c r="G71" s="179"/>
      <c r="H71" s="179"/>
      <c r="I71" s="179"/>
      <c r="J71" s="180">
        <f>J414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2"/>
      <c r="C72" s="127"/>
      <c r="D72" s="183" t="s">
        <v>1332</v>
      </c>
      <c r="E72" s="184"/>
      <c r="F72" s="184"/>
      <c r="G72" s="184"/>
      <c r="H72" s="184"/>
      <c r="I72" s="184"/>
      <c r="J72" s="185">
        <f>J415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6"/>
      <c r="C73" s="177"/>
      <c r="D73" s="178" t="s">
        <v>1333</v>
      </c>
      <c r="E73" s="179"/>
      <c r="F73" s="179"/>
      <c r="G73" s="179"/>
      <c r="H73" s="179"/>
      <c r="I73" s="179"/>
      <c r="J73" s="180">
        <f>J419</f>
        <v>0</v>
      </c>
      <c r="K73" s="177"/>
      <c r="L73" s="18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146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71" t="str">
        <f>E7</f>
        <v>Oprava PS Prostějov</v>
      </c>
      <c r="F83" s="34"/>
      <c r="G83" s="34"/>
      <c r="H83" s="34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" customFormat="1" ht="12" customHeight="1">
      <c r="B84" s="23"/>
      <c r="C84" s="34" t="s">
        <v>114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2" customFormat="1" ht="16.5" customHeight="1">
      <c r="A85" s="40"/>
      <c r="B85" s="41"/>
      <c r="C85" s="42"/>
      <c r="D85" s="42"/>
      <c r="E85" s="171" t="s">
        <v>1113</v>
      </c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116</v>
      </c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E11</f>
        <v>03 - Elektroinstalace</v>
      </c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F14</f>
        <v xml:space="preserve"> </v>
      </c>
      <c r="G89" s="42"/>
      <c r="H89" s="42"/>
      <c r="I89" s="34" t="s">
        <v>23</v>
      </c>
      <c r="J89" s="74" t="str">
        <f>IF(J14="","",J14)</f>
        <v>15. 11. 2021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40.05" customHeight="1">
      <c r="A91" s="40"/>
      <c r="B91" s="41"/>
      <c r="C91" s="34" t="s">
        <v>25</v>
      </c>
      <c r="D91" s="42"/>
      <c r="E91" s="42"/>
      <c r="F91" s="29" t="str">
        <f>E17</f>
        <v>Správa železnic, st.org., Dlážděná 7, 110 00 Praha</v>
      </c>
      <c r="G91" s="42"/>
      <c r="H91" s="42"/>
      <c r="I91" s="34" t="s">
        <v>33</v>
      </c>
      <c r="J91" s="38" t="str">
        <f>E23</f>
        <v>SAGASTA s. r. o., Novodvorská 14, 142 00 Praha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25.65" customHeight="1">
      <c r="A92" s="40"/>
      <c r="B92" s="41"/>
      <c r="C92" s="34" t="s">
        <v>31</v>
      </c>
      <c r="D92" s="42"/>
      <c r="E92" s="42"/>
      <c r="F92" s="29" t="str">
        <f>IF(E20="","",E20)</f>
        <v>Vyplň údaj</v>
      </c>
      <c r="G92" s="42"/>
      <c r="H92" s="42"/>
      <c r="I92" s="34" t="s">
        <v>38</v>
      </c>
      <c r="J92" s="38" t="str">
        <f>E26</f>
        <v>Ing. Gabriela Vyškovská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87"/>
      <c r="B94" s="188"/>
      <c r="C94" s="189" t="s">
        <v>147</v>
      </c>
      <c r="D94" s="190" t="s">
        <v>62</v>
      </c>
      <c r="E94" s="190" t="s">
        <v>58</v>
      </c>
      <c r="F94" s="190" t="s">
        <v>59</v>
      </c>
      <c r="G94" s="190" t="s">
        <v>148</v>
      </c>
      <c r="H94" s="190" t="s">
        <v>149</v>
      </c>
      <c r="I94" s="190" t="s">
        <v>150</v>
      </c>
      <c r="J94" s="190" t="s">
        <v>121</v>
      </c>
      <c r="K94" s="191" t="s">
        <v>151</v>
      </c>
      <c r="L94" s="192"/>
      <c r="M94" s="94" t="s">
        <v>19</v>
      </c>
      <c r="N94" s="95" t="s">
        <v>47</v>
      </c>
      <c r="O94" s="95" t="s">
        <v>152</v>
      </c>
      <c r="P94" s="95" t="s">
        <v>153</v>
      </c>
      <c r="Q94" s="95" t="s">
        <v>154</v>
      </c>
      <c r="R94" s="95" t="s">
        <v>155</v>
      </c>
      <c r="S94" s="95" t="s">
        <v>156</v>
      </c>
      <c r="T94" s="96" t="s">
        <v>157</v>
      </c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87"/>
    </row>
    <row r="95" s="2" customFormat="1" ht="22.8" customHeight="1">
      <c r="A95" s="40"/>
      <c r="B95" s="41"/>
      <c r="C95" s="101" t="s">
        <v>158</v>
      </c>
      <c r="D95" s="42"/>
      <c r="E95" s="42"/>
      <c r="F95" s="42"/>
      <c r="G95" s="42"/>
      <c r="H95" s="42"/>
      <c r="I95" s="42"/>
      <c r="J95" s="193">
        <f>BK95</f>
        <v>0</v>
      </c>
      <c r="K95" s="42"/>
      <c r="L95" s="46"/>
      <c r="M95" s="97"/>
      <c r="N95" s="194"/>
      <c r="O95" s="98"/>
      <c r="P95" s="195">
        <f>P96+P109+P411+P414+P419</f>
        <v>0</v>
      </c>
      <c r="Q95" s="98"/>
      <c r="R95" s="195">
        <f>R96+R109+R411+R414+R419</f>
        <v>1.2571439999999998</v>
      </c>
      <c r="S95" s="98"/>
      <c r="T95" s="196">
        <f>T96+T109+T411+T414+T419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76</v>
      </c>
      <c r="AU95" s="19" t="s">
        <v>122</v>
      </c>
      <c r="BK95" s="197">
        <f>BK96+BK109+BK411+BK414+BK419</f>
        <v>0</v>
      </c>
    </row>
    <row r="96" s="12" customFormat="1" ht="25.92" customHeight="1">
      <c r="A96" s="12"/>
      <c r="B96" s="198"/>
      <c r="C96" s="199"/>
      <c r="D96" s="200" t="s">
        <v>76</v>
      </c>
      <c r="E96" s="201" t="s">
        <v>159</v>
      </c>
      <c r="F96" s="201" t="s">
        <v>160</v>
      </c>
      <c r="G96" s="199"/>
      <c r="H96" s="199"/>
      <c r="I96" s="202"/>
      <c r="J96" s="203">
        <f>BK96</f>
        <v>0</v>
      </c>
      <c r="K96" s="199"/>
      <c r="L96" s="204"/>
      <c r="M96" s="205"/>
      <c r="N96" s="206"/>
      <c r="O96" s="206"/>
      <c r="P96" s="207">
        <f>P97</f>
        <v>0</v>
      </c>
      <c r="Q96" s="206"/>
      <c r="R96" s="207">
        <f>R97</f>
        <v>0.0027500000000000003</v>
      </c>
      <c r="S96" s="206"/>
      <c r="T96" s="208">
        <f>T97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81</v>
      </c>
      <c r="AT96" s="210" t="s">
        <v>76</v>
      </c>
      <c r="AU96" s="210" t="s">
        <v>77</v>
      </c>
      <c r="AY96" s="209" t="s">
        <v>161</v>
      </c>
      <c r="BK96" s="211">
        <f>BK97</f>
        <v>0</v>
      </c>
    </row>
    <row r="97" s="12" customFormat="1" ht="22.8" customHeight="1">
      <c r="A97" s="12"/>
      <c r="B97" s="198"/>
      <c r="C97" s="199"/>
      <c r="D97" s="200" t="s">
        <v>76</v>
      </c>
      <c r="E97" s="212" t="s">
        <v>81</v>
      </c>
      <c r="F97" s="212" t="s">
        <v>1334</v>
      </c>
      <c r="G97" s="199"/>
      <c r="H97" s="199"/>
      <c r="I97" s="202"/>
      <c r="J97" s="213">
        <f>BK97</f>
        <v>0</v>
      </c>
      <c r="K97" s="199"/>
      <c r="L97" s="204"/>
      <c r="M97" s="205"/>
      <c r="N97" s="206"/>
      <c r="O97" s="206"/>
      <c r="P97" s="207">
        <f>SUM(P98:P108)</f>
        <v>0</v>
      </c>
      <c r="Q97" s="206"/>
      <c r="R97" s="207">
        <f>SUM(R98:R108)</f>
        <v>0.0027500000000000003</v>
      </c>
      <c r="S97" s="206"/>
      <c r="T97" s="208">
        <f>SUM(T98:T108)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81</v>
      </c>
      <c r="AT97" s="210" t="s">
        <v>76</v>
      </c>
      <c r="AU97" s="210" t="s">
        <v>81</v>
      </c>
      <c r="AY97" s="209" t="s">
        <v>161</v>
      </c>
      <c r="BK97" s="211">
        <f>SUM(BK98:BK108)</f>
        <v>0</v>
      </c>
    </row>
    <row r="98" s="2" customFormat="1" ht="24.15" customHeight="1">
      <c r="A98" s="40"/>
      <c r="B98" s="41"/>
      <c r="C98" s="214" t="s">
        <v>81</v>
      </c>
      <c r="D98" s="214" t="s">
        <v>164</v>
      </c>
      <c r="E98" s="215" t="s">
        <v>1335</v>
      </c>
      <c r="F98" s="216" t="s">
        <v>1336</v>
      </c>
      <c r="G98" s="217" t="s">
        <v>309</v>
      </c>
      <c r="H98" s="218">
        <v>0.16</v>
      </c>
      <c r="I98" s="219"/>
      <c r="J98" s="220">
        <f>ROUND(I98*H98,2)</f>
        <v>0</v>
      </c>
      <c r="K98" s="216" t="s">
        <v>168</v>
      </c>
      <c r="L98" s="46"/>
      <c r="M98" s="221" t="s">
        <v>19</v>
      </c>
      <c r="N98" s="222" t="s">
        <v>48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169</v>
      </c>
      <c r="AT98" s="225" t="s">
        <v>164</v>
      </c>
      <c r="AU98" s="225" t="s">
        <v>85</v>
      </c>
      <c r="AY98" s="19" t="s">
        <v>161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81</v>
      </c>
      <c r="BK98" s="226">
        <f>ROUND(I98*H98,2)</f>
        <v>0</v>
      </c>
      <c r="BL98" s="19" t="s">
        <v>169</v>
      </c>
      <c r="BM98" s="225" t="s">
        <v>1337</v>
      </c>
    </row>
    <row r="99" s="2" customFormat="1">
      <c r="A99" s="40"/>
      <c r="B99" s="41"/>
      <c r="C99" s="42"/>
      <c r="D99" s="227" t="s">
        <v>171</v>
      </c>
      <c r="E99" s="42"/>
      <c r="F99" s="228" t="s">
        <v>1338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171</v>
      </c>
      <c r="AU99" s="19" t="s">
        <v>85</v>
      </c>
    </row>
    <row r="100" s="13" customFormat="1">
      <c r="A100" s="13"/>
      <c r="B100" s="232"/>
      <c r="C100" s="233"/>
      <c r="D100" s="234" t="s">
        <v>173</v>
      </c>
      <c r="E100" s="235" t="s">
        <v>19</v>
      </c>
      <c r="F100" s="236" t="s">
        <v>1339</v>
      </c>
      <c r="G100" s="233"/>
      <c r="H100" s="237">
        <v>0.16</v>
      </c>
      <c r="I100" s="238"/>
      <c r="J100" s="233"/>
      <c r="K100" s="233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173</v>
      </c>
      <c r="AU100" s="243" t="s">
        <v>85</v>
      </c>
      <c r="AV100" s="13" t="s">
        <v>85</v>
      </c>
      <c r="AW100" s="13" t="s">
        <v>37</v>
      </c>
      <c r="AX100" s="13" t="s">
        <v>77</v>
      </c>
      <c r="AY100" s="243" t="s">
        <v>161</v>
      </c>
    </row>
    <row r="101" s="15" customFormat="1">
      <c r="A101" s="15"/>
      <c r="B101" s="265"/>
      <c r="C101" s="266"/>
      <c r="D101" s="234" t="s">
        <v>173</v>
      </c>
      <c r="E101" s="267" t="s">
        <v>19</v>
      </c>
      <c r="F101" s="268" t="s">
        <v>210</v>
      </c>
      <c r="G101" s="266"/>
      <c r="H101" s="269">
        <v>0.16</v>
      </c>
      <c r="I101" s="270"/>
      <c r="J101" s="266"/>
      <c r="K101" s="266"/>
      <c r="L101" s="271"/>
      <c r="M101" s="272"/>
      <c r="N101" s="273"/>
      <c r="O101" s="273"/>
      <c r="P101" s="273"/>
      <c r="Q101" s="273"/>
      <c r="R101" s="273"/>
      <c r="S101" s="273"/>
      <c r="T101" s="274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75" t="s">
        <v>173</v>
      </c>
      <c r="AU101" s="275" t="s">
        <v>85</v>
      </c>
      <c r="AV101" s="15" t="s">
        <v>169</v>
      </c>
      <c r="AW101" s="15" t="s">
        <v>37</v>
      </c>
      <c r="AX101" s="15" t="s">
        <v>81</v>
      </c>
      <c r="AY101" s="275" t="s">
        <v>161</v>
      </c>
    </row>
    <row r="102" s="2" customFormat="1" ht="24.15" customHeight="1">
      <c r="A102" s="40"/>
      <c r="B102" s="41"/>
      <c r="C102" s="214" t="s">
        <v>85</v>
      </c>
      <c r="D102" s="214" t="s">
        <v>164</v>
      </c>
      <c r="E102" s="215" t="s">
        <v>1340</v>
      </c>
      <c r="F102" s="216" t="s">
        <v>1341</v>
      </c>
      <c r="G102" s="217" t="s">
        <v>309</v>
      </c>
      <c r="H102" s="218">
        <v>0.16</v>
      </c>
      <c r="I102" s="219"/>
      <c r="J102" s="220">
        <f>ROUND(I102*H102,2)</f>
        <v>0</v>
      </c>
      <c r="K102" s="216" t="s">
        <v>168</v>
      </c>
      <c r="L102" s="46"/>
      <c r="M102" s="221" t="s">
        <v>19</v>
      </c>
      <c r="N102" s="222" t="s">
        <v>48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169</v>
      </c>
      <c r="AT102" s="225" t="s">
        <v>164</v>
      </c>
      <c r="AU102" s="225" t="s">
        <v>85</v>
      </c>
      <c r="AY102" s="19" t="s">
        <v>161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81</v>
      </c>
      <c r="BK102" s="226">
        <f>ROUND(I102*H102,2)</f>
        <v>0</v>
      </c>
      <c r="BL102" s="19" t="s">
        <v>169</v>
      </c>
      <c r="BM102" s="225" t="s">
        <v>1342</v>
      </c>
    </row>
    <row r="103" s="2" customFormat="1">
      <c r="A103" s="40"/>
      <c r="B103" s="41"/>
      <c r="C103" s="42"/>
      <c r="D103" s="227" t="s">
        <v>171</v>
      </c>
      <c r="E103" s="42"/>
      <c r="F103" s="228" t="s">
        <v>1343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171</v>
      </c>
      <c r="AU103" s="19" t="s">
        <v>85</v>
      </c>
    </row>
    <row r="104" s="13" customFormat="1">
      <c r="A104" s="13"/>
      <c r="B104" s="232"/>
      <c r="C104" s="233"/>
      <c r="D104" s="234" t="s">
        <v>173</v>
      </c>
      <c r="E104" s="235" t="s">
        <v>19</v>
      </c>
      <c r="F104" s="236" t="s">
        <v>1339</v>
      </c>
      <c r="G104" s="233"/>
      <c r="H104" s="237">
        <v>0.16</v>
      </c>
      <c r="I104" s="238"/>
      <c r="J104" s="233"/>
      <c r="K104" s="233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173</v>
      </c>
      <c r="AU104" s="243" t="s">
        <v>85</v>
      </c>
      <c r="AV104" s="13" t="s">
        <v>85</v>
      </c>
      <c r="AW104" s="13" t="s">
        <v>37</v>
      </c>
      <c r="AX104" s="13" t="s">
        <v>77</v>
      </c>
      <c r="AY104" s="243" t="s">
        <v>161</v>
      </c>
    </row>
    <row r="105" s="15" customFormat="1">
      <c r="A105" s="15"/>
      <c r="B105" s="265"/>
      <c r="C105" s="266"/>
      <c r="D105" s="234" t="s">
        <v>173</v>
      </c>
      <c r="E105" s="267" t="s">
        <v>19</v>
      </c>
      <c r="F105" s="268" t="s">
        <v>210</v>
      </c>
      <c r="G105" s="266"/>
      <c r="H105" s="269">
        <v>0.16</v>
      </c>
      <c r="I105" s="270"/>
      <c r="J105" s="266"/>
      <c r="K105" s="266"/>
      <c r="L105" s="271"/>
      <c r="M105" s="272"/>
      <c r="N105" s="273"/>
      <c r="O105" s="273"/>
      <c r="P105" s="273"/>
      <c r="Q105" s="273"/>
      <c r="R105" s="273"/>
      <c r="S105" s="273"/>
      <c r="T105" s="274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75" t="s">
        <v>173</v>
      </c>
      <c r="AU105" s="275" t="s">
        <v>85</v>
      </c>
      <c r="AV105" s="15" t="s">
        <v>169</v>
      </c>
      <c r="AW105" s="15" t="s">
        <v>37</v>
      </c>
      <c r="AX105" s="15" t="s">
        <v>81</v>
      </c>
      <c r="AY105" s="275" t="s">
        <v>161</v>
      </c>
    </row>
    <row r="106" s="2" customFormat="1" ht="16.5" customHeight="1">
      <c r="A106" s="40"/>
      <c r="B106" s="41"/>
      <c r="C106" s="254" t="s">
        <v>162</v>
      </c>
      <c r="D106" s="254" t="s">
        <v>192</v>
      </c>
      <c r="E106" s="255" t="s">
        <v>1344</v>
      </c>
      <c r="F106" s="256" t="s">
        <v>1345</v>
      </c>
      <c r="G106" s="257" t="s">
        <v>225</v>
      </c>
      <c r="H106" s="258">
        <v>5</v>
      </c>
      <c r="I106" s="259"/>
      <c r="J106" s="260">
        <f>ROUND(I106*H106,2)</f>
        <v>0</v>
      </c>
      <c r="K106" s="256" t="s">
        <v>168</v>
      </c>
      <c r="L106" s="261"/>
      <c r="M106" s="262" t="s">
        <v>19</v>
      </c>
      <c r="N106" s="263" t="s">
        <v>48</v>
      </c>
      <c r="O106" s="86"/>
      <c r="P106" s="223">
        <f>O106*H106</f>
        <v>0</v>
      </c>
      <c r="Q106" s="223">
        <v>0.00055000000000000003</v>
      </c>
      <c r="R106" s="223">
        <f>Q106*H106</f>
        <v>0.0027500000000000003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195</v>
      </c>
      <c r="AT106" s="225" t="s">
        <v>192</v>
      </c>
      <c r="AU106" s="225" t="s">
        <v>85</v>
      </c>
      <c r="AY106" s="19" t="s">
        <v>161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81</v>
      </c>
      <c r="BK106" s="226">
        <f>ROUND(I106*H106,2)</f>
        <v>0</v>
      </c>
      <c r="BL106" s="19" t="s">
        <v>169</v>
      </c>
      <c r="BM106" s="225" t="s">
        <v>1346</v>
      </c>
    </row>
    <row r="107" s="13" customFormat="1">
      <c r="A107" s="13"/>
      <c r="B107" s="232"/>
      <c r="C107" s="233"/>
      <c r="D107" s="234" t="s">
        <v>173</v>
      </c>
      <c r="E107" s="235" t="s">
        <v>19</v>
      </c>
      <c r="F107" s="236" t="s">
        <v>1347</v>
      </c>
      <c r="G107" s="233"/>
      <c r="H107" s="237">
        <v>5</v>
      </c>
      <c r="I107" s="238"/>
      <c r="J107" s="233"/>
      <c r="K107" s="233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173</v>
      </c>
      <c r="AU107" s="243" t="s">
        <v>85</v>
      </c>
      <c r="AV107" s="13" t="s">
        <v>85</v>
      </c>
      <c r="AW107" s="13" t="s">
        <v>37</v>
      </c>
      <c r="AX107" s="13" t="s">
        <v>77</v>
      </c>
      <c r="AY107" s="243" t="s">
        <v>161</v>
      </c>
    </row>
    <row r="108" s="15" customFormat="1">
      <c r="A108" s="15"/>
      <c r="B108" s="265"/>
      <c r="C108" s="266"/>
      <c r="D108" s="234" t="s">
        <v>173</v>
      </c>
      <c r="E108" s="267" t="s">
        <v>19</v>
      </c>
      <c r="F108" s="268" t="s">
        <v>210</v>
      </c>
      <c r="G108" s="266"/>
      <c r="H108" s="269">
        <v>5</v>
      </c>
      <c r="I108" s="270"/>
      <c r="J108" s="266"/>
      <c r="K108" s="266"/>
      <c r="L108" s="271"/>
      <c r="M108" s="272"/>
      <c r="N108" s="273"/>
      <c r="O108" s="273"/>
      <c r="P108" s="273"/>
      <c r="Q108" s="273"/>
      <c r="R108" s="273"/>
      <c r="S108" s="273"/>
      <c r="T108" s="274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75" t="s">
        <v>173</v>
      </c>
      <c r="AU108" s="275" t="s">
        <v>85</v>
      </c>
      <c r="AV108" s="15" t="s">
        <v>169</v>
      </c>
      <c r="AW108" s="15" t="s">
        <v>37</v>
      </c>
      <c r="AX108" s="15" t="s">
        <v>81</v>
      </c>
      <c r="AY108" s="275" t="s">
        <v>161</v>
      </c>
    </row>
    <row r="109" s="12" customFormat="1" ht="25.92" customHeight="1">
      <c r="A109" s="12"/>
      <c r="B109" s="198"/>
      <c r="C109" s="199"/>
      <c r="D109" s="200" t="s">
        <v>76</v>
      </c>
      <c r="E109" s="201" t="s">
        <v>510</v>
      </c>
      <c r="F109" s="201" t="s">
        <v>511</v>
      </c>
      <c r="G109" s="199"/>
      <c r="H109" s="199"/>
      <c r="I109" s="202"/>
      <c r="J109" s="203">
        <f>BK109</f>
        <v>0</v>
      </c>
      <c r="K109" s="199"/>
      <c r="L109" s="204"/>
      <c r="M109" s="205"/>
      <c r="N109" s="206"/>
      <c r="O109" s="206"/>
      <c r="P109" s="207">
        <f>P110+P121+P368</f>
        <v>0</v>
      </c>
      <c r="Q109" s="206"/>
      <c r="R109" s="207">
        <f>R110+R121+R368</f>
        <v>1.2543939999999998</v>
      </c>
      <c r="S109" s="206"/>
      <c r="T109" s="208">
        <f>T110+T121+T368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85</v>
      </c>
      <c r="AT109" s="210" t="s">
        <v>76</v>
      </c>
      <c r="AU109" s="210" t="s">
        <v>77</v>
      </c>
      <c r="AY109" s="209" t="s">
        <v>161</v>
      </c>
      <c r="BK109" s="211">
        <f>BK110+BK121+BK368</f>
        <v>0</v>
      </c>
    </row>
    <row r="110" s="12" customFormat="1" ht="22.8" customHeight="1">
      <c r="A110" s="12"/>
      <c r="B110" s="198"/>
      <c r="C110" s="199"/>
      <c r="D110" s="200" t="s">
        <v>76</v>
      </c>
      <c r="E110" s="212" t="s">
        <v>512</v>
      </c>
      <c r="F110" s="212" t="s">
        <v>513</v>
      </c>
      <c r="G110" s="199"/>
      <c r="H110" s="199"/>
      <c r="I110" s="202"/>
      <c r="J110" s="213">
        <f>BK110</f>
        <v>0</v>
      </c>
      <c r="K110" s="199"/>
      <c r="L110" s="204"/>
      <c r="M110" s="205"/>
      <c r="N110" s="206"/>
      <c r="O110" s="206"/>
      <c r="P110" s="207">
        <f>SUM(P111:P120)</f>
        <v>0</v>
      </c>
      <c r="Q110" s="206"/>
      <c r="R110" s="207">
        <f>SUM(R111:R120)</f>
        <v>0.014999999999999999</v>
      </c>
      <c r="S110" s="206"/>
      <c r="T110" s="208">
        <f>SUM(T111:T120)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85</v>
      </c>
      <c r="AT110" s="210" t="s">
        <v>76</v>
      </c>
      <c r="AU110" s="210" t="s">
        <v>81</v>
      </c>
      <c r="AY110" s="209" t="s">
        <v>161</v>
      </c>
      <c r="BK110" s="211">
        <f>SUM(BK111:BK120)</f>
        <v>0</v>
      </c>
    </row>
    <row r="111" s="2" customFormat="1" ht="24.15" customHeight="1">
      <c r="A111" s="40"/>
      <c r="B111" s="41"/>
      <c r="C111" s="214" t="s">
        <v>169</v>
      </c>
      <c r="D111" s="214" t="s">
        <v>164</v>
      </c>
      <c r="E111" s="215" t="s">
        <v>1348</v>
      </c>
      <c r="F111" s="216" t="s">
        <v>1349</v>
      </c>
      <c r="G111" s="217" t="s">
        <v>167</v>
      </c>
      <c r="H111" s="218">
        <v>15</v>
      </c>
      <c r="I111" s="219"/>
      <c r="J111" s="220">
        <f>ROUND(I111*H111,2)</f>
        <v>0</v>
      </c>
      <c r="K111" s="216" t="s">
        <v>168</v>
      </c>
      <c r="L111" s="46"/>
      <c r="M111" s="221" t="s">
        <v>19</v>
      </c>
      <c r="N111" s="222" t="s">
        <v>48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267</v>
      </c>
      <c r="AT111" s="225" t="s">
        <v>164</v>
      </c>
      <c r="AU111" s="225" t="s">
        <v>85</v>
      </c>
      <c r="AY111" s="19" t="s">
        <v>161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81</v>
      </c>
      <c r="BK111" s="226">
        <f>ROUND(I111*H111,2)</f>
        <v>0</v>
      </c>
      <c r="BL111" s="19" t="s">
        <v>267</v>
      </c>
      <c r="BM111" s="225" t="s">
        <v>1350</v>
      </c>
    </row>
    <row r="112" s="2" customFormat="1">
      <c r="A112" s="40"/>
      <c r="B112" s="41"/>
      <c r="C112" s="42"/>
      <c r="D112" s="227" t="s">
        <v>171</v>
      </c>
      <c r="E112" s="42"/>
      <c r="F112" s="228" t="s">
        <v>1351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171</v>
      </c>
      <c r="AU112" s="19" t="s">
        <v>85</v>
      </c>
    </row>
    <row r="113" s="13" customFormat="1">
      <c r="A113" s="13"/>
      <c r="B113" s="232"/>
      <c r="C113" s="233"/>
      <c r="D113" s="234" t="s">
        <v>173</v>
      </c>
      <c r="E113" s="235" t="s">
        <v>19</v>
      </c>
      <c r="F113" s="236" t="s">
        <v>8</v>
      </c>
      <c r="G113" s="233"/>
      <c r="H113" s="237">
        <v>15</v>
      </c>
      <c r="I113" s="238"/>
      <c r="J113" s="233"/>
      <c r="K113" s="233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173</v>
      </c>
      <c r="AU113" s="243" t="s">
        <v>85</v>
      </c>
      <c r="AV113" s="13" t="s">
        <v>85</v>
      </c>
      <c r="AW113" s="13" t="s">
        <v>37</v>
      </c>
      <c r="AX113" s="13" t="s">
        <v>77</v>
      </c>
      <c r="AY113" s="243" t="s">
        <v>161</v>
      </c>
    </row>
    <row r="114" s="15" customFormat="1">
      <c r="A114" s="15"/>
      <c r="B114" s="265"/>
      <c r="C114" s="266"/>
      <c r="D114" s="234" t="s">
        <v>173</v>
      </c>
      <c r="E114" s="267" t="s">
        <v>19</v>
      </c>
      <c r="F114" s="268" t="s">
        <v>210</v>
      </c>
      <c r="G114" s="266"/>
      <c r="H114" s="269">
        <v>15</v>
      </c>
      <c r="I114" s="270"/>
      <c r="J114" s="266"/>
      <c r="K114" s="266"/>
      <c r="L114" s="271"/>
      <c r="M114" s="272"/>
      <c r="N114" s="273"/>
      <c r="O114" s="273"/>
      <c r="P114" s="273"/>
      <c r="Q114" s="273"/>
      <c r="R114" s="273"/>
      <c r="S114" s="273"/>
      <c r="T114" s="274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75" t="s">
        <v>173</v>
      </c>
      <c r="AU114" s="275" t="s">
        <v>85</v>
      </c>
      <c r="AV114" s="15" t="s">
        <v>169</v>
      </c>
      <c r="AW114" s="15" t="s">
        <v>37</v>
      </c>
      <c r="AX114" s="15" t="s">
        <v>81</v>
      </c>
      <c r="AY114" s="275" t="s">
        <v>161</v>
      </c>
    </row>
    <row r="115" s="2" customFormat="1" ht="16.5" customHeight="1">
      <c r="A115" s="40"/>
      <c r="B115" s="41"/>
      <c r="C115" s="254" t="s">
        <v>191</v>
      </c>
      <c r="D115" s="254" t="s">
        <v>192</v>
      </c>
      <c r="E115" s="255" t="s">
        <v>1352</v>
      </c>
      <c r="F115" s="256" t="s">
        <v>1353</v>
      </c>
      <c r="G115" s="257" t="s">
        <v>186</v>
      </c>
      <c r="H115" s="258">
        <v>0.014999999999999999</v>
      </c>
      <c r="I115" s="259"/>
      <c r="J115" s="260">
        <f>ROUND(I115*H115,2)</f>
        <v>0</v>
      </c>
      <c r="K115" s="256" t="s">
        <v>168</v>
      </c>
      <c r="L115" s="261"/>
      <c r="M115" s="262" t="s">
        <v>19</v>
      </c>
      <c r="N115" s="263" t="s">
        <v>48</v>
      </c>
      <c r="O115" s="86"/>
      <c r="P115" s="223">
        <f>O115*H115</f>
        <v>0</v>
      </c>
      <c r="Q115" s="223">
        <v>1</v>
      </c>
      <c r="R115" s="223">
        <f>Q115*H115</f>
        <v>0.014999999999999999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394</v>
      </c>
      <c r="AT115" s="225" t="s">
        <v>192</v>
      </c>
      <c r="AU115" s="225" t="s">
        <v>85</v>
      </c>
      <c r="AY115" s="19" t="s">
        <v>161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81</v>
      </c>
      <c r="BK115" s="226">
        <f>ROUND(I115*H115,2)</f>
        <v>0</v>
      </c>
      <c r="BL115" s="19" t="s">
        <v>267</v>
      </c>
      <c r="BM115" s="225" t="s">
        <v>1354</v>
      </c>
    </row>
    <row r="116" s="2" customFormat="1">
      <c r="A116" s="40"/>
      <c r="B116" s="41"/>
      <c r="C116" s="42"/>
      <c r="D116" s="234" t="s">
        <v>197</v>
      </c>
      <c r="E116" s="42"/>
      <c r="F116" s="264" t="s">
        <v>1355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197</v>
      </c>
      <c r="AU116" s="19" t="s">
        <v>85</v>
      </c>
    </row>
    <row r="117" s="13" customFormat="1">
      <c r="A117" s="13"/>
      <c r="B117" s="232"/>
      <c r="C117" s="233"/>
      <c r="D117" s="234" t="s">
        <v>173</v>
      </c>
      <c r="E117" s="235" t="s">
        <v>19</v>
      </c>
      <c r="F117" s="236" t="s">
        <v>1356</v>
      </c>
      <c r="G117" s="233"/>
      <c r="H117" s="237">
        <v>0.014999999999999999</v>
      </c>
      <c r="I117" s="238"/>
      <c r="J117" s="233"/>
      <c r="K117" s="233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173</v>
      </c>
      <c r="AU117" s="243" t="s">
        <v>85</v>
      </c>
      <c r="AV117" s="13" t="s">
        <v>85</v>
      </c>
      <c r="AW117" s="13" t="s">
        <v>37</v>
      </c>
      <c r="AX117" s="13" t="s">
        <v>77</v>
      </c>
      <c r="AY117" s="243" t="s">
        <v>161</v>
      </c>
    </row>
    <row r="118" s="15" customFormat="1">
      <c r="A118" s="15"/>
      <c r="B118" s="265"/>
      <c r="C118" s="266"/>
      <c r="D118" s="234" t="s">
        <v>173</v>
      </c>
      <c r="E118" s="267" t="s">
        <v>19</v>
      </c>
      <c r="F118" s="268" t="s">
        <v>210</v>
      </c>
      <c r="G118" s="266"/>
      <c r="H118" s="269">
        <v>0.014999999999999999</v>
      </c>
      <c r="I118" s="270"/>
      <c r="J118" s="266"/>
      <c r="K118" s="266"/>
      <c r="L118" s="271"/>
      <c r="M118" s="272"/>
      <c r="N118" s="273"/>
      <c r="O118" s="273"/>
      <c r="P118" s="273"/>
      <c r="Q118" s="273"/>
      <c r="R118" s="273"/>
      <c r="S118" s="273"/>
      <c r="T118" s="274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75" t="s">
        <v>173</v>
      </c>
      <c r="AU118" s="275" t="s">
        <v>85</v>
      </c>
      <c r="AV118" s="15" t="s">
        <v>169</v>
      </c>
      <c r="AW118" s="15" t="s">
        <v>37</v>
      </c>
      <c r="AX118" s="15" t="s">
        <v>81</v>
      </c>
      <c r="AY118" s="275" t="s">
        <v>161</v>
      </c>
    </row>
    <row r="119" s="2" customFormat="1" ht="24.15" customHeight="1">
      <c r="A119" s="40"/>
      <c r="B119" s="41"/>
      <c r="C119" s="214" t="s">
        <v>199</v>
      </c>
      <c r="D119" s="214" t="s">
        <v>164</v>
      </c>
      <c r="E119" s="215" t="s">
        <v>1357</v>
      </c>
      <c r="F119" s="216" t="s">
        <v>1358</v>
      </c>
      <c r="G119" s="217" t="s">
        <v>186</v>
      </c>
      <c r="H119" s="218">
        <v>0.014999999999999999</v>
      </c>
      <c r="I119" s="219"/>
      <c r="J119" s="220">
        <f>ROUND(I119*H119,2)</f>
        <v>0</v>
      </c>
      <c r="K119" s="216" t="s">
        <v>168</v>
      </c>
      <c r="L119" s="46"/>
      <c r="M119" s="221" t="s">
        <v>19</v>
      </c>
      <c r="N119" s="222" t="s">
        <v>48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267</v>
      </c>
      <c r="AT119" s="225" t="s">
        <v>164</v>
      </c>
      <c r="AU119" s="225" t="s">
        <v>85</v>
      </c>
      <c r="AY119" s="19" t="s">
        <v>161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81</v>
      </c>
      <c r="BK119" s="226">
        <f>ROUND(I119*H119,2)</f>
        <v>0</v>
      </c>
      <c r="BL119" s="19" t="s">
        <v>267</v>
      </c>
      <c r="BM119" s="225" t="s">
        <v>1359</v>
      </c>
    </row>
    <row r="120" s="2" customFormat="1">
      <c r="A120" s="40"/>
      <c r="B120" s="41"/>
      <c r="C120" s="42"/>
      <c r="D120" s="227" t="s">
        <v>171</v>
      </c>
      <c r="E120" s="42"/>
      <c r="F120" s="228" t="s">
        <v>1360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171</v>
      </c>
      <c r="AU120" s="19" t="s">
        <v>85</v>
      </c>
    </row>
    <row r="121" s="12" customFormat="1" ht="22.8" customHeight="1">
      <c r="A121" s="12"/>
      <c r="B121" s="198"/>
      <c r="C121" s="199"/>
      <c r="D121" s="200" t="s">
        <v>76</v>
      </c>
      <c r="E121" s="212" t="s">
        <v>1361</v>
      </c>
      <c r="F121" s="212" t="s">
        <v>1362</v>
      </c>
      <c r="G121" s="199"/>
      <c r="H121" s="199"/>
      <c r="I121" s="202"/>
      <c r="J121" s="213">
        <f>BK121</f>
        <v>0</v>
      </c>
      <c r="K121" s="199"/>
      <c r="L121" s="204"/>
      <c r="M121" s="205"/>
      <c r="N121" s="206"/>
      <c r="O121" s="206"/>
      <c r="P121" s="207">
        <f>SUM(P122:P367)</f>
        <v>0</v>
      </c>
      <c r="Q121" s="206"/>
      <c r="R121" s="207">
        <f>SUM(R122:R367)</f>
        <v>1.2213939999999999</v>
      </c>
      <c r="S121" s="206"/>
      <c r="T121" s="208">
        <f>SUM(T122:T367)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9" t="s">
        <v>85</v>
      </c>
      <c r="AT121" s="210" t="s">
        <v>76</v>
      </c>
      <c r="AU121" s="210" t="s">
        <v>81</v>
      </c>
      <c r="AY121" s="209" t="s">
        <v>161</v>
      </c>
      <c r="BK121" s="211">
        <f>SUM(BK122:BK367)</f>
        <v>0</v>
      </c>
    </row>
    <row r="122" s="2" customFormat="1" ht="24.15" customHeight="1">
      <c r="A122" s="40"/>
      <c r="B122" s="41"/>
      <c r="C122" s="214" t="s">
        <v>211</v>
      </c>
      <c r="D122" s="214" t="s">
        <v>164</v>
      </c>
      <c r="E122" s="215" t="s">
        <v>1363</v>
      </c>
      <c r="F122" s="216" t="s">
        <v>1364</v>
      </c>
      <c r="G122" s="217" t="s">
        <v>225</v>
      </c>
      <c r="H122" s="218">
        <v>1200</v>
      </c>
      <c r="I122" s="219"/>
      <c r="J122" s="220">
        <f>ROUND(I122*H122,2)</f>
        <v>0</v>
      </c>
      <c r="K122" s="216" t="s">
        <v>168</v>
      </c>
      <c r="L122" s="46"/>
      <c r="M122" s="221" t="s">
        <v>19</v>
      </c>
      <c r="N122" s="222" t="s">
        <v>48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267</v>
      </c>
      <c r="AT122" s="225" t="s">
        <v>164</v>
      </c>
      <c r="AU122" s="225" t="s">
        <v>85</v>
      </c>
      <c r="AY122" s="19" t="s">
        <v>161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81</v>
      </c>
      <c r="BK122" s="226">
        <f>ROUND(I122*H122,2)</f>
        <v>0</v>
      </c>
      <c r="BL122" s="19" t="s">
        <v>267</v>
      </c>
      <c r="BM122" s="225" t="s">
        <v>1365</v>
      </c>
    </row>
    <row r="123" s="2" customFormat="1">
      <c r="A123" s="40"/>
      <c r="B123" s="41"/>
      <c r="C123" s="42"/>
      <c r="D123" s="227" t="s">
        <v>171</v>
      </c>
      <c r="E123" s="42"/>
      <c r="F123" s="228" t="s">
        <v>1366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171</v>
      </c>
      <c r="AU123" s="19" t="s">
        <v>85</v>
      </c>
    </row>
    <row r="124" s="2" customFormat="1" ht="16.5" customHeight="1">
      <c r="A124" s="40"/>
      <c r="B124" s="41"/>
      <c r="C124" s="254" t="s">
        <v>195</v>
      </c>
      <c r="D124" s="254" t="s">
        <v>192</v>
      </c>
      <c r="E124" s="255" t="s">
        <v>1367</v>
      </c>
      <c r="F124" s="256" t="s">
        <v>1368</v>
      </c>
      <c r="G124" s="257" t="s">
        <v>225</v>
      </c>
      <c r="H124" s="258">
        <v>1200</v>
      </c>
      <c r="I124" s="259"/>
      <c r="J124" s="260">
        <f>ROUND(I124*H124,2)</f>
        <v>0</v>
      </c>
      <c r="K124" s="256" t="s">
        <v>168</v>
      </c>
      <c r="L124" s="261"/>
      <c r="M124" s="262" t="s">
        <v>19</v>
      </c>
      <c r="N124" s="263" t="s">
        <v>48</v>
      </c>
      <c r="O124" s="86"/>
      <c r="P124" s="223">
        <f>O124*H124</f>
        <v>0</v>
      </c>
      <c r="Q124" s="223">
        <v>0.00019000000000000001</v>
      </c>
      <c r="R124" s="223">
        <f>Q124*H124</f>
        <v>0.22800000000000001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394</v>
      </c>
      <c r="AT124" s="225" t="s">
        <v>192</v>
      </c>
      <c r="AU124" s="225" t="s">
        <v>85</v>
      </c>
      <c r="AY124" s="19" t="s">
        <v>161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81</v>
      </c>
      <c r="BK124" s="226">
        <f>ROUND(I124*H124,2)</f>
        <v>0</v>
      </c>
      <c r="BL124" s="19" t="s">
        <v>267</v>
      </c>
      <c r="BM124" s="225" t="s">
        <v>1369</v>
      </c>
    </row>
    <row r="125" s="2" customFormat="1" ht="24.15" customHeight="1">
      <c r="A125" s="40"/>
      <c r="B125" s="41"/>
      <c r="C125" s="214" t="s">
        <v>231</v>
      </c>
      <c r="D125" s="214" t="s">
        <v>164</v>
      </c>
      <c r="E125" s="215" t="s">
        <v>1370</v>
      </c>
      <c r="F125" s="216" t="s">
        <v>1371</v>
      </c>
      <c r="G125" s="217" t="s">
        <v>225</v>
      </c>
      <c r="H125" s="218">
        <v>150</v>
      </c>
      <c r="I125" s="219"/>
      <c r="J125" s="220">
        <f>ROUND(I125*H125,2)</f>
        <v>0</v>
      </c>
      <c r="K125" s="216" t="s">
        <v>168</v>
      </c>
      <c r="L125" s="46"/>
      <c r="M125" s="221" t="s">
        <v>19</v>
      </c>
      <c r="N125" s="222" t="s">
        <v>48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267</v>
      </c>
      <c r="AT125" s="225" t="s">
        <v>164</v>
      </c>
      <c r="AU125" s="225" t="s">
        <v>85</v>
      </c>
      <c r="AY125" s="19" t="s">
        <v>161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81</v>
      </c>
      <c r="BK125" s="226">
        <f>ROUND(I125*H125,2)</f>
        <v>0</v>
      </c>
      <c r="BL125" s="19" t="s">
        <v>267</v>
      </c>
      <c r="BM125" s="225" t="s">
        <v>1372</v>
      </c>
    </row>
    <row r="126" s="2" customFormat="1">
      <c r="A126" s="40"/>
      <c r="B126" s="41"/>
      <c r="C126" s="42"/>
      <c r="D126" s="227" t="s">
        <v>171</v>
      </c>
      <c r="E126" s="42"/>
      <c r="F126" s="228" t="s">
        <v>1373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171</v>
      </c>
      <c r="AU126" s="19" t="s">
        <v>85</v>
      </c>
    </row>
    <row r="127" s="2" customFormat="1" ht="16.5" customHeight="1">
      <c r="A127" s="40"/>
      <c r="B127" s="41"/>
      <c r="C127" s="254" t="s">
        <v>236</v>
      </c>
      <c r="D127" s="254" t="s">
        <v>192</v>
      </c>
      <c r="E127" s="255" t="s">
        <v>1374</v>
      </c>
      <c r="F127" s="256" t="s">
        <v>1375</v>
      </c>
      <c r="G127" s="257" t="s">
        <v>225</v>
      </c>
      <c r="H127" s="258">
        <v>150</v>
      </c>
      <c r="I127" s="259"/>
      <c r="J127" s="260">
        <f>ROUND(I127*H127,2)</f>
        <v>0</v>
      </c>
      <c r="K127" s="256" t="s">
        <v>168</v>
      </c>
      <c r="L127" s="261"/>
      <c r="M127" s="262" t="s">
        <v>19</v>
      </c>
      <c r="N127" s="263" t="s">
        <v>48</v>
      </c>
      <c r="O127" s="86"/>
      <c r="P127" s="223">
        <f>O127*H127</f>
        <v>0</v>
      </c>
      <c r="Q127" s="223">
        <v>0.00031</v>
      </c>
      <c r="R127" s="223">
        <f>Q127*H127</f>
        <v>0.0465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394</v>
      </c>
      <c r="AT127" s="225" t="s">
        <v>192</v>
      </c>
      <c r="AU127" s="225" t="s">
        <v>85</v>
      </c>
      <c r="AY127" s="19" t="s">
        <v>161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81</v>
      </c>
      <c r="BK127" s="226">
        <f>ROUND(I127*H127,2)</f>
        <v>0</v>
      </c>
      <c r="BL127" s="19" t="s">
        <v>267</v>
      </c>
      <c r="BM127" s="225" t="s">
        <v>1376</v>
      </c>
    </row>
    <row r="128" s="2" customFormat="1" ht="24.15" customHeight="1">
      <c r="A128" s="40"/>
      <c r="B128" s="41"/>
      <c r="C128" s="214" t="s">
        <v>241</v>
      </c>
      <c r="D128" s="214" t="s">
        <v>164</v>
      </c>
      <c r="E128" s="215" t="s">
        <v>1377</v>
      </c>
      <c r="F128" s="216" t="s">
        <v>1378</v>
      </c>
      <c r="G128" s="217" t="s">
        <v>225</v>
      </c>
      <c r="H128" s="218">
        <v>50</v>
      </c>
      <c r="I128" s="219"/>
      <c r="J128" s="220">
        <f>ROUND(I128*H128,2)</f>
        <v>0</v>
      </c>
      <c r="K128" s="216" t="s">
        <v>168</v>
      </c>
      <c r="L128" s="46"/>
      <c r="M128" s="221" t="s">
        <v>19</v>
      </c>
      <c r="N128" s="222" t="s">
        <v>48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267</v>
      </c>
      <c r="AT128" s="225" t="s">
        <v>164</v>
      </c>
      <c r="AU128" s="225" t="s">
        <v>85</v>
      </c>
      <c r="AY128" s="19" t="s">
        <v>161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81</v>
      </c>
      <c r="BK128" s="226">
        <f>ROUND(I128*H128,2)</f>
        <v>0</v>
      </c>
      <c r="BL128" s="19" t="s">
        <v>267</v>
      </c>
      <c r="BM128" s="225" t="s">
        <v>1379</v>
      </c>
    </row>
    <row r="129" s="2" customFormat="1">
      <c r="A129" s="40"/>
      <c r="B129" s="41"/>
      <c r="C129" s="42"/>
      <c r="D129" s="227" t="s">
        <v>171</v>
      </c>
      <c r="E129" s="42"/>
      <c r="F129" s="228" t="s">
        <v>1380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171</v>
      </c>
      <c r="AU129" s="19" t="s">
        <v>85</v>
      </c>
    </row>
    <row r="130" s="2" customFormat="1" ht="16.5" customHeight="1">
      <c r="A130" s="40"/>
      <c r="B130" s="41"/>
      <c r="C130" s="254" t="s">
        <v>245</v>
      </c>
      <c r="D130" s="254" t="s">
        <v>192</v>
      </c>
      <c r="E130" s="255" t="s">
        <v>1381</v>
      </c>
      <c r="F130" s="256" t="s">
        <v>1382</v>
      </c>
      <c r="G130" s="257" t="s">
        <v>225</v>
      </c>
      <c r="H130" s="258">
        <v>50</v>
      </c>
      <c r="I130" s="259"/>
      <c r="J130" s="260">
        <f>ROUND(I130*H130,2)</f>
        <v>0</v>
      </c>
      <c r="K130" s="256" t="s">
        <v>168</v>
      </c>
      <c r="L130" s="261"/>
      <c r="M130" s="262" t="s">
        <v>19</v>
      </c>
      <c r="N130" s="263" t="s">
        <v>48</v>
      </c>
      <c r="O130" s="86"/>
      <c r="P130" s="223">
        <f>O130*H130</f>
        <v>0</v>
      </c>
      <c r="Q130" s="223">
        <v>0.00023000000000000001</v>
      </c>
      <c r="R130" s="223">
        <f>Q130*H130</f>
        <v>0.0115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394</v>
      </c>
      <c r="AT130" s="225" t="s">
        <v>192</v>
      </c>
      <c r="AU130" s="225" t="s">
        <v>85</v>
      </c>
      <c r="AY130" s="19" t="s">
        <v>161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81</v>
      </c>
      <c r="BK130" s="226">
        <f>ROUND(I130*H130,2)</f>
        <v>0</v>
      </c>
      <c r="BL130" s="19" t="s">
        <v>267</v>
      </c>
      <c r="BM130" s="225" t="s">
        <v>1383</v>
      </c>
    </row>
    <row r="131" s="2" customFormat="1" ht="24.15" customHeight="1">
      <c r="A131" s="40"/>
      <c r="B131" s="41"/>
      <c r="C131" s="214" t="s">
        <v>249</v>
      </c>
      <c r="D131" s="214" t="s">
        <v>164</v>
      </c>
      <c r="E131" s="215" t="s">
        <v>1384</v>
      </c>
      <c r="F131" s="216" t="s">
        <v>1385</v>
      </c>
      <c r="G131" s="217" t="s">
        <v>225</v>
      </c>
      <c r="H131" s="218">
        <v>300</v>
      </c>
      <c r="I131" s="219"/>
      <c r="J131" s="220">
        <f>ROUND(I131*H131,2)</f>
        <v>0</v>
      </c>
      <c r="K131" s="216" t="s">
        <v>168</v>
      </c>
      <c r="L131" s="46"/>
      <c r="M131" s="221" t="s">
        <v>19</v>
      </c>
      <c r="N131" s="222" t="s">
        <v>48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267</v>
      </c>
      <c r="AT131" s="225" t="s">
        <v>164</v>
      </c>
      <c r="AU131" s="225" t="s">
        <v>85</v>
      </c>
      <c r="AY131" s="19" t="s">
        <v>161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81</v>
      </c>
      <c r="BK131" s="226">
        <f>ROUND(I131*H131,2)</f>
        <v>0</v>
      </c>
      <c r="BL131" s="19" t="s">
        <v>267</v>
      </c>
      <c r="BM131" s="225" t="s">
        <v>1386</v>
      </c>
    </row>
    <row r="132" s="2" customFormat="1">
      <c r="A132" s="40"/>
      <c r="B132" s="41"/>
      <c r="C132" s="42"/>
      <c r="D132" s="227" t="s">
        <v>171</v>
      </c>
      <c r="E132" s="42"/>
      <c r="F132" s="228" t="s">
        <v>1387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171</v>
      </c>
      <c r="AU132" s="19" t="s">
        <v>85</v>
      </c>
    </row>
    <row r="133" s="2" customFormat="1" ht="16.5" customHeight="1">
      <c r="A133" s="40"/>
      <c r="B133" s="41"/>
      <c r="C133" s="254" t="s">
        <v>259</v>
      </c>
      <c r="D133" s="254" t="s">
        <v>192</v>
      </c>
      <c r="E133" s="255" t="s">
        <v>1388</v>
      </c>
      <c r="F133" s="256" t="s">
        <v>1389</v>
      </c>
      <c r="G133" s="257" t="s">
        <v>225</v>
      </c>
      <c r="H133" s="258">
        <v>300</v>
      </c>
      <c r="I133" s="259"/>
      <c r="J133" s="260">
        <f>ROUND(I133*H133,2)</f>
        <v>0</v>
      </c>
      <c r="K133" s="256" t="s">
        <v>168</v>
      </c>
      <c r="L133" s="261"/>
      <c r="M133" s="262" t="s">
        <v>19</v>
      </c>
      <c r="N133" s="263" t="s">
        <v>48</v>
      </c>
      <c r="O133" s="86"/>
      <c r="P133" s="223">
        <f>O133*H133</f>
        <v>0</v>
      </c>
      <c r="Q133" s="223">
        <v>0.00010000000000000001</v>
      </c>
      <c r="R133" s="223">
        <f>Q133*H133</f>
        <v>0.030000000000000002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394</v>
      </c>
      <c r="AT133" s="225" t="s">
        <v>192</v>
      </c>
      <c r="AU133" s="225" t="s">
        <v>85</v>
      </c>
      <c r="AY133" s="19" t="s">
        <v>161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81</v>
      </c>
      <c r="BK133" s="226">
        <f>ROUND(I133*H133,2)</f>
        <v>0</v>
      </c>
      <c r="BL133" s="19" t="s">
        <v>267</v>
      </c>
      <c r="BM133" s="225" t="s">
        <v>1390</v>
      </c>
    </row>
    <row r="134" s="2" customFormat="1" ht="24.15" customHeight="1">
      <c r="A134" s="40"/>
      <c r="B134" s="41"/>
      <c r="C134" s="214" t="s">
        <v>8</v>
      </c>
      <c r="D134" s="214" t="s">
        <v>164</v>
      </c>
      <c r="E134" s="215" t="s">
        <v>1391</v>
      </c>
      <c r="F134" s="216" t="s">
        <v>1392</v>
      </c>
      <c r="G134" s="217" t="s">
        <v>225</v>
      </c>
      <c r="H134" s="218">
        <v>50</v>
      </c>
      <c r="I134" s="219"/>
      <c r="J134" s="220">
        <f>ROUND(I134*H134,2)</f>
        <v>0</v>
      </c>
      <c r="K134" s="216" t="s">
        <v>168</v>
      </c>
      <c r="L134" s="46"/>
      <c r="M134" s="221" t="s">
        <v>19</v>
      </c>
      <c r="N134" s="222" t="s">
        <v>48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267</v>
      </c>
      <c r="AT134" s="225" t="s">
        <v>164</v>
      </c>
      <c r="AU134" s="225" t="s">
        <v>85</v>
      </c>
      <c r="AY134" s="19" t="s">
        <v>161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81</v>
      </c>
      <c r="BK134" s="226">
        <f>ROUND(I134*H134,2)</f>
        <v>0</v>
      </c>
      <c r="BL134" s="19" t="s">
        <v>267</v>
      </c>
      <c r="BM134" s="225" t="s">
        <v>1393</v>
      </c>
    </row>
    <row r="135" s="2" customFormat="1">
      <c r="A135" s="40"/>
      <c r="B135" s="41"/>
      <c r="C135" s="42"/>
      <c r="D135" s="227" t="s">
        <v>171</v>
      </c>
      <c r="E135" s="42"/>
      <c r="F135" s="228" t="s">
        <v>1394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171</v>
      </c>
      <c r="AU135" s="19" t="s">
        <v>85</v>
      </c>
    </row>
    <row r="136" s="2" customFormat="1" ht="16.5" customHeight="1">
      <c r="A136" s="40"/>
      <c r="B136" s="41"/>
      <c r="C136" s="254" t="s">
        <v>267</v>
      </c>
      <c r="D136" s="254" t="s">
        <v>192</v>
      </c>
      <c r="E136" s="255" t="s">
        <v>1395</v>
      </c>
      <c r="F136" s="256" t="s">
        <v>1396</v>
      </c>
      <c r="G136" s="257" t="s">
        <v>225</v>
      </c>
      <c r="H136" s="258">
        <v>50</v>
      </c>
      <c r="I136" s="259"/>
      <c r="J136" s="260">
        <f>ROUND(I136*H136,2)</f>
        <v>0</v>
      </c>
      <c r="K136" s="256" t="s">
        <v>168</v>
      </c>
      <c r="L136" s="261"/>
      <c r="M136" s="262" t="s">
        <v>19</v>
      </c>
      <c r="N136" s="263" t="s">
        <v>48</v>
      </c>
      <c r="O136" s="86"/>
      <c r="P136" s="223">
        <f>O136*H136</f>
        <v>0</v>
      </c>
      <c r="Q136" s="223">
        <v>0.00016000000000000001</v>
      </c>
      <c r="R136" s="223">
        <f>Q136*H136</f>
        <v>0.0080000000000000002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394</v>
      </c>
      <c r="AT136" s="225" t="s">
        <v>192</v>
      </c>
      <c r="AU136" s="225" t="s">
        <v>85</v>
      </c>
      <c r="AY136" s="19" t="s">
        <v>161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81</v>
      </c>
      <c r="BK136" s="226">
        <f>ROUND(I136*H136,2)</f>
        <v>0</v>
      </c>
      <c r="BL136" s="19" t="s">
        <v>267</v>
      </c>
      <c r="BM136" s="225" t="s">
        <v>1397</v>
      </c>
    </row>
    <row r="137" s="2" customFormat="1" ht="24.15" customHeight="1">
      <c r="A137" s="40"/>
      <c r="B137" s="41"/>
      <c r="C137" s="214" t="s">
        <v>275</v>
      </c>
      <c r="D137" s="214" t="s">
        <v>164</v>
      </c>
      <c r="E137" s="215" t="s">
        <v>1398</v>
      </c>
      <c r="F137" s="216" t="s">
        <v>1399</v>
      </c>
      <c r="G137" s="217" t="s">
        <v>225</v>
      </c>
      <c r="H137" s="218">
        <v>20</v>
      </c>
      <c r="I137" s="219"/>
      <c r="J137" s="220">
        <f>ROUND(I137*H137,2)</f>
        <v>0</v>
      </c>
      <c r="K137" s="216" t="s">
        <v>168</v>
      </c>
      <c r="L137" s="46"/>
      <c r="M137" s="221" t="s">
        <v>19</v>
      </c>
      <c r="N137" s="222" t="s">
        <v>48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267</v>
      </c>
      <c r="AT137" s="225" t="s">
        <v>164</v>
      </c>
      <c r="AU137" s="225" t="s">
        <v>85</v>
      </c>
      <c r="AY137" s="19" t="s">
        <v>161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81</v>
      </c>
      <c r="BK137" s="226">
        <f>ROUND(I137*H137,2)</f>
        <v>0</v>
      </c>
      <c r="BL137" s="19" t="s">
        <v>267</v>
      </c>
      <c r="BM137" s="225" t="s">
        <v>1400</v>
      </c>
    </row>
    <row r="138" s="2" customFormat="1">
      <c r="A138" s="40"/>
      <c r="B138" s="41"/>
      <c r="C138" s="42"/>
      <c r="D138" s="227" t="s">
        <v>171</v>
      </c>
      <c r="E138" s="42"/>
      <c r="F138" s="228" t="s">
        <v>1401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171</v>
      </c>
      <c r="AU138" s="19" t="s">
        <v>85</v>
      </c>
    </row>
    <row r="139" s="2" customFormat="1" ht="16.5" customHeight="1">
      <c r="A139" s="40"/>
      <c r="B139" s="41"/>
      <c r="C139" s="254" t="s">
        <v>280</v>
      </c>
      <c r="D139" s="254" t="s">
        <v>192</v>
      </c>
      <c r="E139" s="255" t="s">
        <v>1402</v>
      </c>
      <c r="F139" s="256" t="s">
        <v>1403</v>
      </c>
      <c r="G139" s="257" t="s">
        <v>225</v>
      </c>
      <c r="H139" s="258">
        <v>20</v>
      </c>
      <c r="I139" s="259"/>
      <c r="J139" s="260">
        <f>ROUND(I139*H139,2)</f>
        <v>0</v>
      </c>
      <c r="K139" s="256" t="s">
        <v>168</v>
      </c>
      <c r="L139" s="261"/>
      <c r="M139" s="262" t="s">
        <v>19</v>
      </c>
      <c r="N139" s="263" t="s">
        <v>48</v>
      </c>
      <c r="O139" s="86"/>
      <c r="P139" s="223">
        <f>O139*H139</f>
        <v>0</v>
      </c>
      <c r="Q139" s="223">
        <v>0.00022000000000000001</v>
      </c>
      <c r="R139" s="223">
        <f>Q139*H139</f>
        <v>0.0044000000000000003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394</v>
      </c>
      <c r="AT139" s="225" t="s">
        <v>192</v>
      </c>
      <c r="AU139" s="225" t="s">
        <v>85</v>
      </c>
      <c r="AY139" s="19" t="s">
        <v>161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81</v>
      </c>
      <c r="BK139" s="226">
        <f>ROUND(I139*H139,2)</f>
        <v>0</v>
      </c>
      <c r="BL139" s="19" t="s">
        <v>267</v>
      </c>
      <c r="BM139" s="225" t="s">
        <v>1404</v>
      </c>
    </row>
    <row r="140" s="2" customFormat="1" ht="33" customHeight="1">
      <c r="A140" s="40"/>
      <c r="B140" s="41"/>
      <c r="C140" s="214" t="s">
        <v>285</v>
      </c>
      <c r="D140" s="214" t="s">
        <v>164</v>
      </c>
      <c r="E140" s="215" t="s">
        <v>1405</v>
      </c>
      <c r="F140" s="216" t="s">
        <v>1406</v>
      </c>
      <c r="G140" s="217" t="s">
        <v>225</v>
      </c>
      <c r="H140" s="218">
        <v>5</v>
      </c>
      <c r="I140" s="219"/>
      <c r="J140" s="220">
        <f>ROUND(I140*H140,2)</f>
        <v>0</v>
      </c>
      <c r="K140" s="216" t="s">
        <v>168</v>
      </c>
      <c r="L140" s="46"/>
      <c r="M140" s="221" t="s">
        <v>19</v>
      </c>
      <c r="N140" s="222" t="s">
        <v>48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267</v>
      </c>
      <c r="AT140" s="225" t="s">
        <v>164</v>
      </c>
      <c r="AU140" s="225" t="s">
        <v>85</v>
      </c>
      <c r="AY140" s="19" t="s">
        <v>161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81</v>
      </c>
      <c r="BK140" s="226">
        <f>ROUND(I140*H140,2)</f>
        <v>0</v>
      </c>
      <c r="BL140" s="19" t="s">
        <v>267</v>
      </c>
      <c r="BM140" s="225" t="s">
        <v>1407</v>
      </c>
    </row>
    <row r="141" s="2" customFormat="1">
      <c r="A141" s="40"/>
      <c r="B141" s="41"/>
      <c r="C141" s="42"/>
      <c r="D141" s="227" t="s">
        <v>171</v>
      </c>
      <c r="E141" s="42"/>
      <c r="F141" s="228" t="s">
        <v>1408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171</v>
      </c>
      <c r="AU141" s="19" t="s">
        <v>85</v>
      </c>
    </row>
    <row r="142" s="13" customFormat="1">
      <c r="A142" s="13"/>
      <c r="B142" s="232"/>
      <c r="C142" s="233"/>
      <c r="D142" s="234" t="s">
        <v>173</v>
      </c>
      <c r="E142" s="235" t="s">
        <v>19</v>
      </c>
      <c r="F142" s="236" t="s">
        <v>1347</v>
      </c>
      <c r="G142" s="233"/>
      <c r="H142" s="237">
        <v>5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173</v>
      </c>
      <c r="AU142" s="243" t="s">
        <v>85</v>
      </c>
      <c r="AV142" s="13" t="s">
        <v>85</v>
      </c>
      <c r="AW142" s="13" t="s">
        <v>37</v>
      </c>
      <c r="AX142" s="13" t="s">
        <v>77</v>
      </c>
      <c r="AY142" s="243" t="s">
        <v>161</v>
      </c>
    </row>
    <row r="143" s="15" customFormat="1">
      <c r="A143" s="15"/>
      <c r="B143" s="265"/>
      <c r="C143" s="266"/>
      <c r="D143" s="234" t="s">
        <v>173</v>
      </c>
      <c r="E143" s="267" t="s">
        <v>19</v>
      </c>
      <c r="F143" s="268" t="s">
        <v>210</v>
      </c>
      <c r="G143" s="266"/>
      <c r="H143" s="269">
        <v>5</v>
      </c>
      <c r="I143" s="270"/>
      <c r="J143" s="266"/>
      <c r="K143" s="266"/>
      <c r="L143" s="271"/>
      <c r="M143" s="272"/>
      <c r="N143" s="273"/>
      <c r="O143" s="273"/>
      <c r="P143" s="273"/>
      <c r="Q143" s="273"/>
      <c r="R143" s="273"/>
      <c r="S143" s="273"/>
      <c r="T143" s="274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5" t="s">
        <v>173</v>
      </c>
      <c r="AU143" s="275" t="s">
        <v>85</v>
      </c>
      <c r="AV143" s="15" t="s">
        <v>169</v>
      </c>
      <c r="AW143" s="15" t="s">
        <v>37</v>
      </c>
      <c r="AX143" s="15" t="s">
        <v>81</v>
      </c>
      <c r="AY143" s="275" t="s">
        <v>161</v>
      </c>
    </row>
    <row r="144" s="2" customFormat="1" ht="16.5" customHeight="1">
      <c r="A144" s="40"/>
      <c r="B144" s="41"/>
      <c r="C144" s="254" t="s">
        <v>291</v>
      </c>
      <c r="D144" s="254" t="s">
        <v>192</v>
      </c>
      <c r="E144" s="255" t="s">
        <v>1409</v>
      </c>
      <c r="F144" s="256" t="s">
        <v>1410</v>
      </c>
      <c r="G144" s="257" t="s">
        <v>225</v>
      </c>
      <c r="H144" s="258">
        <v>5</v>
      </c>
      <c r="I144" s="259"/>
      <c r="J144" s="260">
        <f>ROUND(I144*H144,2)</f>
        <v>0</v>
      </c>
      <c r="K144" s="256" t="s">
        <v>1411</v>
      </c>
      <c r="L144" s="261"/>
      <c r="M144" s="262" t="s">
        <v>19</v>
      </c>
      <c r="N144" s="263" t="s">
        <v>48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394</v>
      </c>
      <c r="AT144" s="225" t="s">
        <v>192</v>
      </c>
      <c r="AU144" s="225" t="s">
        <v>85</v>
      </c>
      <c r="AY144" s="19" t="s">
        <v>161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81</v>
      </c>
      <c r="BK144" s="226">
        <f>ROUND(I144*H144,2)</f>
        <v>0</v>
      </c>
      <c r="BL144" s="19" t="s">
        <v>267</v>
      </c>
      <c r="BM144" s="225" t="s">
        <v>1412</v>
      </c>
    </row>
    <row r="145" s="2" customFormat="1" ht="24.15" customHeight="1">
      <c r="A145" s="40"/>
      <c r="B145" s="41"/>
      <c r="C145" s="214" t="s">
        <v>7</v>
      </c>
      <c r="D145" s="214" t="s">
        <v>164</v>
      </c>
      <c r="E145" s="215" t="s">
        <v>1413</v>
      </c>
      <c r="F145" s="216" t="s">
        <v>1414</v>
      </c>
      <c r="G145" s="217" t="s">
        <v>225</v>
      </c>
      <c r="H145" s="218">
        <v>520</v>
      </c>
      <c r="I145" s="219"/>
      <c r="J145" s="220">
        <f>ROUND(I145*H145,2)</f>
        <v>0</v>
      </c>
      <c r="K145" s="216" t="s">
        <v>168</v>
      </c>
      <c r="L145" s="46"/>
      <c r="M145" s="221" t="s">
        <v>19</v>
      </c>
      <c r="N145" s="222" t="s">
        <v>48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267</v>
      </c>
      <c r="AT145" s="225" t="s">
        <v>164</v>
      </c>
      <c r="AU145" s="225" t="s">
        <v>85</v>
      </c>
      <c r="AY145" s="19" t="s">
        <v>161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81</v>
      </c>
      <c r="BK145" s="226">
        <f>ROUND(I145*H145,2)</f>
        <v>0</v>
      </c>
      <c r="BL145" s="19" t="s">
        <v>267</v>
      </c>
      <c r="BM145" s="225" t="s">
        <v>1415</v>
      </c>
    </row>
    <row r="146" s="2" customFormat="1">
      <c r="A146" s="40"/>
      <c r="B146" s="41"/>
      <c r="C146" s="42"/>
      <c r="D146" s="227" t="s">
        <v>171</v>
      </c>
      <c r="E146" s="42"/>
      <c r="F146" s="228" t="s">
        <v>1416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171</v>
      </c>
      <c r="AU146" s="19" t="s">
        <v>85</v>
      </c>
    </row>
    <row r="147" s="2" customFormat="1" ht="16.5" customHeight="1">
      <c r="A147" s="40"/>
      <c r="B147" s="41"/>
      <c r="C147" s="254" t="s">
        <v>306</v>
      </c>
      <c r="D147" s="254" t="s">
        <v>192</v>
      </c>
      <c r="E147" s="255" t="s">
        <v>1417</v>
      </c>
      <c r="F147" s="256" t="s">
        <v>1418</v>
      </c>
      <c r="G147" s="257" t="s">
        <v>225</v>
      </c>
      <c r="H147" s="258">
        <v>60</v>
      </c>
      <c r="I147" s="259"/>
      <c r="J147" s="260">
        <f>ROUND(I147*H147,2)</f>
        <v>0</v>
      </c>
      <c r="K147" s="256" t="s">
        <v>168</v>
      </c>
      <c r="L147" s="261"/>
      <c r="M147" s="262" t="s">
        <v>19</v>
      </c>
      <c r="N147" s="263" t="s">
        <v>48</v>
      </c>
      <c r="O147" s="86"/>
      <c r="P147" s="223">
        <f>O147*H147</f>
        <v>0</v>
      </c>
      <c r="Q147" s="223">
        <v>0.00014999999999999999</v>
      </c>
      <c r="R147" s="223">
        <f>Q147*H147</f>
        <v>0.0089999999999999993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394</v>
      </c>
      <c r="AT147" s="225" t="s">
        <v>192</v>
      </c>
      <c r="AU147" s="225" t="s">
        <v>85</v>
      </c>
      <c r="AY147" s="19" t="s">
        <v>161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81</v>
      </c>
      <c r="BK147" s="226">
        <f>ROUND(I147*H147,2)</f>
        <v>0</v>
      </c>
      <c r="BL147" s="19" t="s">
        <v>267</v>
      </c>
      <c r="BM147" s="225" t="s">
        <v>1419</v>
      </c>
    </row>
    <row r="148" s="2" customFormat="1">
      <c r="A148" s="40"/>
      <c r="B148" s="41"/>
      <c r="C148" s="42"/>
      <c r="D148" s="234" t="s">
        <v>197</v>
      </c>
      <c r="E148" s="42"/>
      <c r="F148" s="264" t="s">
        <v>1420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197</v>
      </c>
      <c r="AU148" s="19" t="s">
        <v>85</v>
      </c>
    </row>
    <row r="149" s="2" customFormat="1" ht="16.5" customHeight="1">
      <c r="A149" s="40"/>
      <c r="B149" s="41"/>
      <c r="C149" s="254" t="s">
        <v>314</v>
      </c>
      <c r="D149" s="254" t="s">
        <v>192</v>
      </c>
      <c r="E149" s="255" t="s">
        <v>1421</v>
      </c>
      <c r="F149" s="256" t="s">
        <v>1422</v>
      </c>
      <c r="G149" s="257" t="s">
        <v>225</v>
      </c>
      <c r="H149" s="258">
        <v>250</v>
      </c>
      <c r="I149" s="259"/>
      <c r="J149" s="260">
        <f>ROUND(I149*H149,2)</f>
        <v>0</v>
      </c>
      <c r="K149" s="256" t="s">
        <v>168</v>
      </c>
      <c r="L149" s="261"/>
      <c r="M149" s="262" t="s">
        <v>19</v>
      </c>
      <c r="N149" s="263" t="s">
        <v>48</v>
      </c>
      <c r="O149" s="86"/>
      <c r="P149" s="223">
        <f>O149*H149</f>
        <v>0</v>
      </c>
      <c r="Q149" s="223">
        <v>6.9999999999999994E-05</v>
      </c>
      <c r="R149" s="223">
        <f>Q149*H149</f>
        <v>0.017499999999999998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394</v>
      </c>
      <c r="AT149" s="225" t="s">
        <v>192</v>
      </c>
      <c r="AU149" s="225" t="s">
        <v>85</v>
      </c>
      <c r="AY149" s="19" t="s">
        <v>161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81</v>
      </c>
      <c r="BK149" s="226">
        <f>ROUND(I149*H149,2)</f>
        <v>0</v>
      </c>
      <c r="BL149" s="19" t="s">
        <v>267</v>
      </c>
      <c r="BM149" s="225" t="s">
        <v>1423</v>
      </c>
    </row>
    <row r="150" s="2" customFormat="1">
      <c r="A150" s="40"/>
      <c r="B150" s="41"/>
      <c r="C150" s="42"/>
      <c r="D150" s="234" t="s">
        <v>197</v>
      </c>
      <c r="E150" s="42"/>
      <c r="F150" s="264" t="s">
        <v>1424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197</v>
      </c>
      <c r="AU150" s="19" t="s">
        <v>85</v>
      </c>
    </row>
    <row r="151" s="2" customFormat="1" ht="16.5" customHeight="1">
      <c r="A151" s="40"/>
      <c r="B151" s="41"/>
      <c r="C151" s="254" t="s">
        <v>322</v>
      </c>
      <c r="D151" s="254" t="s">
        <v>192</v>
      </c>
      <c r="E151" s="255" t="s">
        <v>1425</v>
      </c>
      <c r="F151" s="256" t="s">
        <v>1426</v>
      </c>
      <c r="G151" s="257" t="s">
        <v>225</v>
      </c>
      <c r="H151" s="258">
        <v>60</v>
      </c>
      <c r="I151" s="259"/>
      <c r="J151" s="260">
        <f>ROUND(I151*H151,2)</f>
        <v>0</v>
      </c>
      <c r="K151" s="256" t="s">
        <v>168</v>
      </c>
      <c r="L151" s="261"/>
      <c r="M151" s="262" t="s">
        <v>19</v>
      </c>
      <c r="N151" s="263" t="s">
        <v>48</v>
      </c>
      <c r="O151" s="86"/>
      <c r="P151" s="223">
        <f>O151*H151</f>
        <v>0</v>
      </c>
      <c r="Q151" s="223">
        <v>9.0000000000000006E-05</v>
      </c>
      <c r="R151" s="223">
        <f>Q151*H151</f>
        <v>0.0054000000000000003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394</v>
      </c>
      <c r="AT151" s="225" t="s">
        <v>192</v>
      </c>
      <c r="AU151" s="225" t="s">
        <v>85</v>
      </c>
      <c r="AY151" s="19" t="s">
        <v>161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81</v>
      </c>
      <c r="BK151" s="226">
        <f>ROUND(I151*H151,2)</f>
        <v>0</v>
      </c>
      <c r="BL151" s="19" t="s">
        <v>267</v>
      </c>
      <c r="BM151" s="225" t="s">
        <v>1427</v>
      </c>
    </row>
    <row r="152" s="2" customFormat="1">
      <c r="A152" s="40"/>
      <c r="B152" s="41"/>
      <c r="C152" s="42"/>
      <c r="D152" s="234" t="s">
        <v>197</v>
      </c>
      <c r="E152" s="42"/>
      <c r="F152" s="264" t="s">
        <v>1428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197</v>
      </c>
      <c r="AU152" s="19" t="s">
        <v>85</v>
      </c>
    </row>
    <row r="153" s="2" customFormat="1" ht="16.5" customHeight="1">
      <c r="A153" s="40"/>
      <c r="B153" s="41"/>
      <c r="C153" s="254" t="s">
        <v>335</v>
      </c>
      <c r="D153" s="254" t="s">
        <v>192</v>
      </c>
      <c r="E153" s="255" t="s">
        <v>1429</v>
      </c>
      <c r="F153" s="256" t="s">
        <v>1430</v>
      </c>
      <c r="G153" s="257" t="s">
        <v>225</v>
      </c>
      <c r="H153" s="258">
        <v>15</v>
      </c>
      <c r="I153" s="259"/>
      <c r="J153" s="260">
        <f>ROUND(I153*H153,2)</f>
        <v>0</v>
      </c>
      <c r="K153" s="256" t="s">
        <v>168</v>
      </c>
      <c r="L153" s="261"/>
      <c r="M153" s="262" t="s">
        <v>19</v>
      </c>
      <c r="N153" s="263" t="s">
        <v>48</v>
      </c>
      <c r="O153" s="86"/>
      <c r="P153" s="223">
        <f>O153*H153</f>
        <v>0</v>
      </c>
      <c r="Q153" s="223">
        <v>0.00024000000000000001</v>
      </c>
      <c r="R153" s="223">
        <f>Q153*H153</f>
        <v>0.0035999999999999999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394</v>
      </c>
      <c r="AT153" s="225" t="s">
        <v>192</v>
      </c>
      <c r="AU153" s="225" t="s">
        <v>85</v>
      </c>
      <c r="AY153" s="19" t="s">
        <v>161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81</v>
      </c>
      <c r="BK153" s="226">
        <f>ROUND(I153*H153,2)</f>
        <v>0</v>
      </c>
      <c r="BL153" s="19" t="s">
        <v>267</v>
      </c>
      <c r="BM153" s="225" t="s">
        <v>1431</v>
      </c>
    </row>
    <row r="154" s="2" customFormat="1">
      <c r="A154" s="40"/>
      <c r="B154" s="41"/>
      <c r="C154" s="42"/>
      <c r="D154" s="234" t="s">
        <v>197</v>
      </c>
      <c r="E154" s="42"/>
      <c r="F154" s="264" t="s">
        <v>1432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197</v>
      </c>
      <c r="AU154" s="19" t="s">
        <v>85</v>
      </c>
    </row>
    <row r="155" s="2" customFormat="1" ht="16.5" customHeight="1">
      <c r="A155" s="40"/>
      <c r="B155" s="41"/>
      <c r="C155" s="254" t="s">
        <v>345</v>
      </c>
      <c r="D155" s="254" t="s">
        <v>192</v>
      </c>
      <c r="E155" s="255" t="s">
        <v>1433</v>
      </c>
      <c r="F155" s="256" t="s">
        <v>1434</v>
      </c>
      <c r="G155" s="257" t="s">
        <v>1435</v>
      </c>
      <c r="H155" s="258">
        <v>35</v>
      </c>
      <c r="I155" s="259"/>
      <c r="J155" s="260">
        <f>ROUND(I155*H155,2)</f>
        <v>0</v>
      </c>
      <c r="K155" s="256" t="s">
        <v>1411</v>
      </c>
      <c r="L155" s="261"/>
      <c r="M155" s="262" t="s">
        <v>19</v>
      </c>
      <c r="N155" s="263" t="s">
        <v>48</v>
      </c>
      <c r="O155" s="86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394</v>
      </c>
      <c r="AT155" s="225" t="s">
        <v>192</v>
      </c>
      <c r="AU155" s="225" t="s">
        <v>85</v>
      </c>
      <c r="AY155" s="19" t="s">
        <v>161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81</v>
      </c>
      <c r="BK155" s="226">
        <f>ROUND(I155*H155,2)</f>
        <v>0</v>
      </c>
      <c r="BL155" s="19" t="s">
        <v>267</v>
      </c>
      <c r="BM155" s="225" t="s">
        <v>1436</v>
      </c>
    </row>
    <row r="156" s="13" customFormat="1">
      <c r="A156" s="13"/>
      <c r="B156" s="232"/>
      <c r="C156" s="233"/>
      <c r="D156" s="234" t="s">
        <v>173</v>
      </c>
      <c r="E156" s="235" t="s">
        <v>19</v>
      </c>
      <c r="F156" s="236" t="s">
        <v>414</v>
      </c>
      <c r="G156" s="233"/>
      <c r="H156" s="237">
        <v>35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173</v>
      </c>
      <c r="AU156" s="243" t="s">
        <v>85</v>
      </c>
      <c r="AV156" s="13" t="s">
        <v>85</v>
      </c>
      <c r="AW156" s="13" t="s">
        <v>37</v>
      </c>
      <c r="AX156" s="13" t="s">
        <v>77</v>
      </c>
      <c r="AY156" s="243" t="s">
        <v>161</v>
      </c>
    </row>
    <row r="157" s="15" customFormat="1">
      <c r="A157" s="15"/>
      <c r="B157" s="265"/>
      <c r="C157" s="266"/>
      <c r="D157" s="234" t="s">
        <v>173</v>
      </c>
      <c r="E157" s="267" t="s">
        <v>19</v>
      </c>
      <c r="F157" s="268" t="s">
        <v>210</v>
      </c>
      <c r="G157" s="266"/>
      <c r="H157" s="269">
        <v>35</v>
      </c>
      <c r="I157" s="270"/>
      <c r="J157" s="266"/>
      <c r="K157" s="266"/>
      <c r="L157" s="271"/>
      <c r="M157" s="272"/>
      <c r="N157" s="273"/>
      <c r="O157" s="273"/>
      <c r="P157" s="273"/>
      <c r="Q157" s="273"/>
      <c r="R157" s="273"/>
      <c r="S157" s="273"/>
      <c r="T157" s="27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5" t="s">
        <v>173</v>
      </c>
      <c r="AU157" s="275" t="s">
        <v>85</v>
      </c>
      <c r="AV157" s="15" t="s">
        <v>169</v>
      </c>
      <c r="AW157" s="15" t="s">
        <v>37</v>
      </c>
      <c r="AX157" s="15" t="s">
        <v>81</v>
      </c>
      <c r="AY157" s="275" t="s">
        <v>161</v>
      </c>
    </row>
    <row r="158" s="2" customFormat="1" ht="24.15" customHeight="1">
      <c r="A158" s="40"/>
      <c r="B158" s="41"/>
      <c r="C158" s="214" t="s">
        <v>354</v>
      </c>
      <c r="D158" s="214" t="s">
        <v>164</v>
      </c>
      <c r="E158" s="215" t="s">
        <v>1437</v>
      </c>
      <c r="F158" s="216" t="s">
        <v>1438</v>
      </c>
      <c r="G158" s="217" t="s">
        <v>225</v>
      </c>
      <c r="H158" s="218">
        <v>1570</v>
      </c>
      <c r="I158" s="219"/>
      <c r="J158" s="220">
        <f>ROUND(I158*H158,2)</f>
        <v>0</v>
      </c>
      <c r="K158" s="216" t="s">
        <v>168</v>
      </c>
      <c r="L158" s="46"/>
      <c r="M158" s="221" t="s">
        <v>19</v>
      </c>
      <c r="N158" s="222" t="s">
        <v>48</v>
      </c>
      <c r="O158" s="86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267</v>
      </c>
      <c r="AT158" s="225" t="s">
        <v>164</v>
      </c>
      <c r="AU158" s="225" t="s">
        <v>85</v>
      </c>
      <c r="AY158" s="19" t="s">
        <v>161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81</v>
      </c>
      <c r="BK158" s="226">
        <f>ROUND(I158*H158,2)</f>
        <v>0</v>
      </c>
      <c r="BL158" s="19" t="s">
        <v>267</v>
      </c>
      <c r="BM158" s="225" t="s">
        <v>1439</v>
      </c>
    </row>
    <row r="159" s="2" customFormat="1">
      <c r="A159" s="40"/>
      <c r="B159" s="41"/>
      <c r="C159" s="42"/>
      <c r="D159" s="227" t="s">
        <v>171</v>
      </c>
      <c r="E159" s="42"/>
      <c r="F159" s="228" t="s">
        <v>1440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171</v>
      </c>
      <c r="AU159" s="19" t="s">
        <v>85</v>
      </c>
    </row>
    <row r="160" s="13" customFormat="1">
      <c r="A160" s="13"/>
      <c r="B160" s="232"/>
      <c r="C160" s="233"/>
      <c r="D160" s="234" t="s">
        <v>173</v>
      </c>
      <c r="E160" s="235" t="s">
        <v>19</v>
      </c>
      <c r="F160" s="236" t="s">
        <v>1441</v>
      </c>
      <c r="G160" s="233"/>
      <c r="H160" s="237">
        <v>1570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173</v>
      </c>
      <c r="AU160" s="243" t="s">
        <v>85</v>
      </c>
      <c r="AV160" s="13" t="s">
        <v>85</v>
      </c>
      <c r="AW160" s="13" t="s">
        <v>37</v>
      </c>
      <c r="AX160" s="13" t="s">
        <v>77</v>
      </c>
      <c r="AY160" s="243" t="s">
        <v>161</v>
      </c>
    </row>
    <row r="161" s="15" customFormat="1">
      <c r="A161" s="15"/>
      <c r="B161" s="265"/>
      <c r="C161" s="266"/>
      <c r="D161" s="234" t="s">
        <v>173</v>
      </c>
      <c r="E161" s="267" t="s">
        <v>19</v>
      </c>
      <c r="F161" s="268" t="s">
        <v>210</v>
      </c>
      <c r="G161" s="266"/>
      <c r="H161" s="269">
        <v>1570</v>
      </c>
      <c r="I161" s="270"/>
      <c r="J161" s="266"/>
      <c r="K161" s="266"/>
      <c r="L161" s="271"/>
      <c r="M161" s="272"/>
      <c r="N161" s="273"/>
      <c r="O161" s="273"/>
      <c r="P161" s="273"/>
      <c r="Q161" s="273"/>
      <c r="R161" s="273"/>
      <c r="S161" s="273"/>
      <c r="T161" s="27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5" t="s">
        <v>173</v>
      </c>
      <c r="AU161" s="275" t="s">
        <v>85</v>
      </c>
      <c r="AV161" s="15" t="s">
        <v>169</v>
      </c>
      <c r="AW161" s="15" t="s">
        <v>37</v>
      </c>
      <c r="AX161" s="15" t="s">
        <v>81</v>
      </c>
      <c r="AY161" s="275" t="s">
        <v>161</v>
      </c>
    </row>
    <row r="162" s="2" customFormat="1" ht="16.5" customHeight="1">
      <c r="A162" s="40"/>
      <c r="B162" s="41"/>
      <c r="C162" s="254" t="s">
        <v>365</v>
      </c>
      <c r="D162" s="254" t="s">
        <v>192</v>
      </c>
      <c r="E162" s="255" t="s">
        <v>1442</v>
      </c>
      <c r="F162" s="256" t="s">
        <v>1443</v>
      </c>
      <c r="G162" s="257" t="s">
        <v>225</v>
      </c>
      <c r="H162" s="258">
        <v>570</v>
      </c>
      <c r="I162" s="259"/>
      <c r="J162" s="260">
        <f>ROUND(I162*H162,2)</f>
        <v>0</v>
      </c>
      <c r="K162" s="256" t="s">
        <v>168</v>
      </c>
      <c r="L162" s="261"/>
      <c r="M162" s="262" t="s">
        <v>19</v>
      </c>
      <c r="N162" s="263" t="s">
        <v>48</v>
      </c>
      <c r="O162" s="86"/>
      <c r="P162" s="223">
        <f>O162*H162</f>
        <v>0</v>
      </c>
      <c r="Q162" s="223">
        <v>0.00012</v>
      </c>
      <c r="R162" s="223">
        <f>Q162*H162</f>
        <v>0.068400000000000002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394</v>
      </c>
      <c r="AT162" s="225" t="s">
        <v>192</v>
      </c>
      <c r="AU162" s="225" t="s">
        <v>85</v>
      </c>
      <c r="AY162" s="19" t="s">
        <v>161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81</v>
      </c>
      <c r="BK162" s="226">
        <f>ROUND(I162*H162,2)</f>
        <v>0</v>
      </c>
      <c r="BL162" s="19" t="s">
        <v>267</v>
      </c>
      <c r="BM162" s="225" t="s">
        <v>1444</v>
      </c>
    </row>
    <row r="163" s="2" customFormat="1">
      <c r="A163" s="40"/>
      <c r="B163" s="41"/>
      <c r="C163" s="42"/>
      <c r="D163" s="234" t="s">
        <v>197</v>
      </c>
      <c r="E163" s="42"/>
      <c r="F163" s="264" t="s">
        <v>1445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197</v>
      </c>
      <c r="AU163" s="19" t="s">
        <v>85</v>
      </c>
    </row>
    <row r="164" s="2" customFormat="1" ht="16.5" customHeight="1">
      <c r="A164" s="40"/>
      <c r="B164" s="41"/>
      <c r="C164" s="254" t="s">
        <v>372</v>
      </c>
      <c r="D164" s="254" t="s">
        <v>192</v>
      </c>
      <c r="E164" s="255" t="s">
        <v>1446</v>
      </c>
      <c r="F164" s="256" t="s">
        <v>1447</v>
      </c>
      <c r="G164" s="257" t="s">
        <v>225</v>
      </c>
      <c r="H164" s="258">
        <v>1000</v>
      </c>
      <c r="I164" s="259"/>
      <c r="J164" s="260">
        <f>ROUND(I164*H164,2)</f>
        <v>0</v>
      </c>
      <c r="K164" s="256" t="s">
        <v>168</v>
      </c>
      <c r="L164" s="261"/>
      <c r="M164" s="262" t="s">
        <v>19</v>
      </c>
      <c r="N164" s="263" t="s">
        <v>48</v>
      </c>
      <c r="O164" s="86"/>
      <c r="P164" s="223">
        <f>O164*H164</f>
        <v>0</v>
      </c>
      <c r="Q164" s="223">
        <v>0.00017000000000000001</v>
      </c>
      <c r="R164" s="223">
        <f>Q164*H164</f>
        <v>0.17000000000000001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394</v>
      </c>
      <c r="AT164" s="225" t="s">
        <v>192</v>
      </c>
      <c r="AU164" s="225" t="s">
        <v>85</v>
      </c>
      <c r="AY164" s="19" t="s">
        <v>161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81</v>
      </c>
      <c r="BK164" s="226">
        <f>ROUND(I164*H164,2)</f>
        <v>0</v>
      </c>
      <c r="BL164" s="19" t="s">
        <v>267</v>
      </c>
      <c r="BM164" s="225" t="s">
        <v>1448</v>
      </c>
    </row>
    <row r="165" s="2" customFormat="1">
      <c r="A165" s="40"/>
      <c r="B165" s="41"/>
      <c r="C165" s="42"/>
      <c r="D165" s="234" t="s">
        <v>197</v>
      </c>
      <c r="E165" s="42"/>
      <c r="F165" s="264" t="s">
        <v>1449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197</v>
      </c>
      <c r="AU165" s="19" t="s">
        <v>85</v>
      </c>
    </row>
    <row r="166" s="13" customFormat="1">
      <c r="A166" s="13"/>
      <c r="B166" s="232"/>
      <c r="C166" s="233"/>
      <c r="D166" s="234" t="s">
        <v>173</v>
      </c>
      <c r="E166" s="235" t="s">
        <v>19</v>
      </c>
      <c r="F166" s="236" t="s">
        <v>1450</v>
      </c>
      <c r="G166" s="233"/>
      <c r="H166" s="237">
        <v>1000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173</v>
      </c>
      <c r="AU166" s="243" t="s">
        <v>85</v>
      </c>
      <c r="AV166" s="13" t="s">
        <v>85</v>
      </c>
      <c r="AW166" s="13" t="s">
        <v>37</v>
      </c>
      <c r="AX166" s="13" t="s">
        <v>77</v>
      </c>
      <c r="AY166" s="243" t="s">
        <v>161</v>
      </c>
    </row>
    <row r="167" s="15" customFormat="1">
      <c r="A167" s="15"/>
      <c r="B167" s="265"/>
      <c r="C167" s="266"/>
      <c r="D167" s="234" t="s">
        <v>173</v>
      </c>
      <c r="E167" s="267" t="s">
        <v>19</v>
      </c>
      <c r="F167" s="268" t="s">
        <v>210</v>
      </c>
      <c r="G167" s="266"/>
      <c r="H167" s="269">
        <v>1000</v>
      </c>
      <c r="I167" s="270"/>
      <c r="J167" s="266"/>
      <c r="K167" s="266"/>
      <c r="L167" s="271"/>
      <c r="M167" s="272"/>
      <c r="N167" s="273"/>
      <c r="O167" s="273"/>
      <c r="P167" s="273"/>
      <c r="Q167" s="273"/>
      <c r="R167" s="273"/>
      <c r="S167" s="273"/>
      <c r="T167" s="274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5" t="s">
        <v>173</v>
      </c>
      <c r="AU167" s="275" t="s">
        <v>85</v>
      </c>
      <c r="AV167" s="15" t="s">
        <v>169</v>
      </c>
      <c r="AW167" s="15" t="s">
        <v>37</v>
      </c>
      <c r="AX167" s="15" t="s">
        <v>81</v>
      </c>
      <c r="AY167" s="275" t="s">
        <v>161</v>
      </c>
    </row>
    <row r="168" s="2" customFormat="1" ht="24.15" customHeight="1">
      <c r="A168" s="40"/>
      <c r="B168" s="41"/>
      <c r="C168" s="214" t="s">
        <v>378</v>
      </c>
      <c r="D168" s="214" t="s">
        <v>164</v>
      </c>
      <c r="E168" s="215" t="s">
        <v>1451</v>
      </c>
      <c r="F168" s="216" t="s">
        <v>1452</v>
      </c>
      <c r="G168" s="217" t="s">
        <v>225</v>
      </c>
      <c r="H168" s="218">
        <v>5</v>
      </c>
      <c r="I168" s="219"/>
      <c r="J168" s="220">
        <f>ROUND(I168*H168,2)</f>
        <v>0</v>
      </c>
      <c r="K168" s="216" t="s">
        <v>168</v>
      </c>
      <c r="L168" s="46"/>
      <c r="M168" s="221" t="s">
        <v>19</v>
      </c>
      <c r="N168" s="222" t="s">
        <v>48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267</v>
      </c>
      <c r="AT168" s="225" t="s">
        <v>164</v>
      </c>
      <c r="AU168" s="225" t="s">
        <v>85</v>
      </c>
      <c r="AY168" s="19" t="s">
        <v>161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81</v>
      </c>
      <c r="BK168" s="226">
        <f>ROUND(I168*H168,2)</f>
        <v>0</v>
      </c>
      <c r="BL168" s="19" t="s">
        <v>267</v>
      </c>
      <c r="BM168" s="225" t="s">
        <v>1453</v>
      </c>
    </row>
    <row r="169" s="2" customFormat="1">
      <c r="A169" s="40"/>
      <c r="B169" s="41"/>
      <c r="C169" s="42"/>
      <c r="D169" s="227" t="s">
        <v>171</v>
      </c>
      <c r="E169" s="42"/>
      <c r="F169" s="228" t="s">
        <v>1454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171</v>
      </c>
      <c r="AU169" s="19" t="s">
        <v>85</v>
      </c>
    </row>
    <row r="170" s="13" customFormat="1">
      <c r="A170" s="13"/>
      <c r="B170" s="232"/>
      <c r="C170" s="233"/>
      <c r="D170" s="234" t="s">
        <v>173</v>
      </c>
      <c r="E170" s="235" t="s">
        <v>19</v>
      </c>
      <c r="F170" s="236" t="s">
        <v>1347</v>
      </c>
      <c r="G170" s="233"/>
      <c r="H170" s="237">
        <v>5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173</v>
      </c>
      <c r="AU170" s="243" t="s">
        <v>85</v>
      </c>
      <c r="AV170" s="13" t="s">
        <v>85</v>
      </c>
      <c r="AW170" s="13" t="s">
        <v>37</v>
      </c>
      <c r="AX170" s="13" t="s">
        <v>77</v>
      </c>
      <c r="AY170" s="243" t="s">
        <v>161</v>
      </c>
    </row>
    <row r="171" s="15" customFormat="1">
      <c r="A171" s="15"/>
      <c r="B171" s="265"/>
      <c r="C171" s="266"/>
      <c r="D171" s="234" t="s">
        <v>173</v>
      </c>
      <c r="E171" s="267" t="s">
        <v>19</v>
      </c>
      <c r="F171" s="268" t="s">
        <v>210</v>
      </c>
      <c r="G171" s="266"/>
      <c r="H171" s="269">
        <v>5</v>
      </c>
      <c r="I171" s="270"/>
      <c r="J171" s="266"/>
      <c r="K171" s="266"/>
      <c r="L171" s="271"/>
      <c r="M171" s="272"/>
      <c r="N171" s="273"/>
      <c r="O171" s="273"/>
      <c r="P171" s="273"/>
      <c r="Q171" s="273"/>
      <c r="R171" s="273"/>
      <c r="S171" s="273"/>
      <c r="T171" s="27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5" t="s">
        <v>173</v>
      </c>
      <c r="AU171" s="275" t="s">
        <v>85</v>
      </c>
      <c r="AV171" s="15" t="s">
        <v>169</v>
      </c>
      <c r="AW171" s="15" t="s">
        <v>37</v>
      </c>
      <c r="AX171" s="15" t="s">
        <v>81</v>
      </c>
      <c r="AY171" s="275" t="s">
        <v>161</v>
      </c>
    </row>
    <row r="172" s="2" customFormat="1" ht="16.5" customHeight="1">
      <c r="A172" s="40"/>
      <c r="B172" s="41"/>
      <c r="C172" s="254" t="s">
        <v>387</v>
      </c>
      <c r="D172" s="254" t="s">
        <v>192</v>
      </c>
      <c r="E172" s="255" t="s">
        <v>1455</v>
      </c>
      <c r="F172" s="256" t="s">
        <v>1456</v>
      </c>
      <c r="G172" s="257" t="s">
        <v>225</v>
      </c>
      <c r="H172" s="258">
        <v>6</v>
      </c>
      <c r="I172" s="259"/>
      <c r="J172" s="260">
        <f>ROUND(I172*H172,2)</f>
        <v>0</v>
      </c>
      <c r="K172" s="256" t="s">
        <v>168</v>
      </c>
      <c r="L172" s="261"/>
      <c r="M172" s="262" t="s">
        <v>19</v>
      </c>
      <c r="N172" s="263" t="s">
        <v>48</v>
      </c>
      <c r="O172" s="86"/>
      <c r="P172" s="223">
        <f>O172*H172</f>
        <v>0</v>
      </c>
      <c r="Q172" s="223">
        <v>0.00296</v>
      </c>
      <c r="R172" s="223">
        <f>Q172*H172</f>
        <v>0.017759999999999998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394</v>
      </c>
      <c r="AT172" s="225" t="s">
        <v>192</v>
      </c>
      <c r="AU172" s="225" t="s">
        <v>85</v>
      </c>
      <c r="AY172" s="19" t="s">
        <v>161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81</v>
      </c>
      <c r="BK172" s="226">
        <f>ROUND(I172*H172,2)</f>
        <v>0</v>
      </c>
      <c r="BL172" s="19" t="s">
        <v>267</v>
      </c>
      <c r="BM172" s="225" t="s">
        <v>1457</v>
      </c>
    </row>
    <row r="173" s="2" customFormat="1">
      <c r="A173" s="40"/>
      <c r="B173" s="41"/>
      <c r="C173" s="42"/>
      <c r="D173" s="234" t="s">
        <v>197</v>
      </c>
      <c r="E173" s="42"/>
      <c r="F173" s="264" t="s">
        <v>1458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197</v>
      </c>
      <c r="AU173" s="19" t="s">
        <v>85</v>
      </c>
    </row>
    <row r="174" s="13" customFormat="1">
      <c r="A174" s="13"/>
      <c r="B174" s="232"/>
      <c r="C174" s="233"/>
      <c r="D174" s="234" t="s">
        <v>173</v>
      </c>
      <c r="E174" s="235" t="s">
        <v>19</v>
      </c>
      <c r="F174" s="236" t="s">
        <v>1459</v>
      </c>
      <c r="G174" s="233"/>
      <c r="H174" s="237">
        <v>6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173</v>
      </c>
      <c r="AU174" s="243" t="s">
        <v>85</v>
      </c>
      <c r="AV174" s="13" t="s">
        <v>85</v>
      </c>
      <c r="AW174" s="13" t="s">
        <v>37</v>
      </c>
      <c r="AX174" s="13" t="s">
        <v>77</v>
      </c>
      <c r="AY174" s="243" t="s">
        <v>161</v>
      </c>
    </row>
    <row r="175" s="15" customFormat="1">
      <c r="A175" s="15"/>
      <c r="B175" s="265"/>
      <c r="C175" s="266"/>
      <c r="D175" s="234" t="s">
        <v>173</v>
      </c>
      <c r="E175" s="267" t="s">
        <v>19</v>
      </c>
      <c r="F175" s="268" t="s">
        <v>210</v>
      </c>
      <c r="G175" s="266"/>
      <c r="H175" s="269">
        <v>6</v>
      </c>
      <c r="I175" s="270"/>
      <c r="J175" s="266"/>
      <c r="K175" s="266"/>
      <c r="L175" s="271"/>
      <c r="M175" s="272"/>
      <c r="N175" s="273"/>
      <c r="O175" s="273"/>
      <c r="P175" s="273"/>
      <c r="Q175" s="273"/>
      <c r="R175" s="273"/>
      <c r="S175" s="273"/>
      <c r="T175" s="274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5" t="s">
        <v>173</v>
      </c>
      <c r="AU175" s="275" t="s">
        <v>85</v>
      </c>
      <c r="AV175" s="15" t="s">
        <v>169</v>
      </c>
      <c r="AW175" s="15" t="s">
        <v>37</v>
      </c>
      <c r="AX175" s="15" t="s">
        <v>81</v>
      </c>
      <c r="AY175" s="275" t="s">
        <v>161</v>
      </c>
    </row>
    <row r="176" s="2" customFormat="1" ht="24.15" customHeight="1">
      <c r="A176" s="40"/>
      <c r="B176" s="41"/>
      <c r="C176" s="214" t="s">
        <v>394</v>
      </c>
      <c r="D176" s="214" t="s">
        <v>164</v>
      </c>
      <c r="E176" s="215" t="s">
        <v>1460</v>
      </c>
      <c r="F176" s="216" t="s">
        <v>1461</v>
      </c>
      <c r="G176" s="217" t="s">
        <v>225</v>
      </c>
      <c r="H176" s="218">
        <v>265</v>
      </c>
      <c r="I176" s="219"/>
      <c r="J176" s="220">
        <f>ROUND(I176*H176,2)</f>
        <v>0</v>
      </c>
      <c r="K176" s="216" t="s">
        <v>168</v>
      </c>
      <c r="L176" s="46"/>
      <c r="M176" s="221" t="s">
        <v>19</v>
      </c>
      <c r="N176" s="222" t="s">
        <v>48</v>
      </c>
      <c r="O176" s="86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267</v>
      </c>
      <c r="AT176" s="225" t="s">
        <v>164</v>
      </c>
      <c r="AU176" s="225" t="s">
        <v>85</v>
      </c>
      <c r="AY176" s="19" t="s">
        <v>161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81</v>
      </c>
      <c r="BK176" s="226">
        <f>ROUND(I176*H176,2)</f>
        <v>0</v>
      </c>
      <c r="BL176" s="19" t="s">
        <v>267</v>
      </c>
      <c r="BM176" s="225" t="s">
        <v>1462</v>
      </c>
    </row>
    <row r="177" s="2" customFormat="1">
      <c r="A177" s="40"/>
      <c r="B177" s="41"/>
      <c r="C177" s="42"/>
      <c r="D177" s="227" t="s">
        <v>171</v>
      </c>
      <c r="E177" s="42"/>
      <c r="F177" s="228" t="s">
        <v>1463</v>
      </c>
      <c r="G177" s="42"/>
      <c r="H177" s="42"/>
      <c r="I177" s="229"/>
      <c r="J177" s="42"/>
      <c r="K177" s="42"/>
      <c r="L177" s="46"/>
      <c r="M177" s="230"/>
      <c r="N177" s="231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171</v>
      </c>
      <c r="AU177" s="19" t="s">
        <v>85</v>
      </c>
    </row>
    <row r="178" s="13" customFormat="1">
      <c r="A178" s="13"/>
      <c r="B178" s="232"/>
      <c r="C178" s="233"/>
      <c r="D178" s="234" t="s">
        <v>173</v>
      </c>
      <c r="E178" s="235" t="s">
        <v>19</v>
      </c>
      <c r="F178" s="236" t="s">
        <v>1464</v>
      </c>
      <c r="G178" s="233"/>
      <c r="H178" s="237">
        <v>265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173</v>
      </c>
      <c r="AU178" s="243" t="s">
        <v>85</v>
      </c>
      <c r="AV178" s="13" t="s">
        <v>85</v>
      </c>
      <c r="AW178" s="13" t="s">
        <v>37</v>
      </c>
      <c r="AX178" s="13" t="s">
        <v>77</v>
      </c>
      <c r="AY178" s="243" t="s">
        <v>161</v>
      </c>
    </row>
    <row r="179" s="15" customFormat="1">
      <c r="A179" s="15"/>
      <c r="B179" s="265"/>
      <c r="C179" s="266"/>
      <c r="D179" s="234" t="s">
        <v>173</v>
      </c>
      <c r="E179" s="267" t="s">
        <v>19</v>
      </c>
      <c r="F179" s="268" t="s">
        <v>210</v>
      </c>
      <c r="G179" s="266"/>
      <c r="H179" s="269">
        <v>265</v>
      </c>
      <c r="I179" s="270"/>
      <c r="J179" s="266"/>
      <c r="K179" s="266"/>
      <c r="L179" s="271"/>
      <c r="M179" s="272"/>
      <c r="N179" s="273"/>
      <c r="O179" s="273"/>
      <c r="P179" s="273"/>
      <c r="Q179" s="273"/>
      <c r="R179" s="273"/>
      <c r="S179" s="273"/>
      <c r="T179" s="274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5" t="s">
        <v>173</v>
      </c>
      <c r="AU179" s="275" t="s">
        <v>85</v>
      </c>
      <c r="AV179" s="15" t="s">
        <v>169</v>
      </c>
      <c r="AW179" s="15" t="s">
        <v>37</v>
      </c>
      <c r="AX179" s="15" t="s">
        <v>81</v>
      </c>
      <c r="AY179" s="275" t="s">
        <v>161</v>
      </c>
    </row>
    <row r="180" s="2" customFormat="1" ht="16.5" customHeight="1">
      <c r="A180" s="40"/>
      <c r="B180" s="41"/>
      <c r="C180" s="254" t="s">
        <v>401</v>
      </c>
      <c r="D180" s="254" t="s">
        <v>192</v>
      </c>
      <c r="E180" s="255" t="s">
        <v>1465</v>
      </c>
      <c r="F180" s="256" t="s">
        <v>1466</v>
      </c>
      <c r="G180" s="257" t="s">
        <v>225</v>
      </c>
      <c r="H180" s="258">
        <v>78</v>
      </c>
      <c r="I180" s="259"/>
      <c r="J180" s="260">
        <f>ROUND(I180*H180,2)</f>
        <v>0</v>
      </c>
      <c r="K180" s="256" t="s">
        <v>168</v>
      </c>
      <c r="L180" s="261"/>
      <c r="M180" s="262" t="s">
        <v>19</v>
      </c>
      <c r="N180" s="263" t="s">
        <v>48</v>
      </c>
      <c r="O180" s="86"/>
      <c r="P180" s="223">
        <f>O180*H180</f>
        <v>0</v>
      </c>
      <c r="Q180" s="223">
        <v>0.00016000000000000001</v>
      </c>
      <c r="R180" s="223">
        <f>Q180*H180</f>
        <v>0.012480000000000002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394</v>
      </c>
      <c r="AT180" s="225" t="s">
        <v>192</v>
      </c>
      <c r="AU180" s="225" t="s">
        <v>85</v>
      </c>
      <c r="AY180" s="19" t="s">
        <v>161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81</v>
      </c>
      <c r="BK180" s="226">
        <f>ROUND(I180*H180,2)</f>
        <v>0</v>
      </c>
      <c r="BL180" s="19" t="s">
        <v>267</v>
      </c>
      <c r="BM180" s="225" t="s">
        <v>1467</v>
      </c>
    </row>
    <row r="181" s="2" customFormat="1">
      <c r="A181" s="40"/>
      <c r="B181" s="41"/>
      <c r="C181" s="42"/>
      <c r="D181" s="234" t="s">
        <v>197</v>
      </c>
      <c r="E181" s="42"/>
      <c r="F181" s="264" t="s">
        <v>1468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197</v>
      </c>
      <c r="AU181" s="19" t="s">
        <v>85</v>
      </c>
    </row>
    <row r="182" s="13" customFormat="1">
      <c r="A182" s="13"/>
      <c r="B182" s="232"/>
      <c r="C182" s="233"/>
      <c r="D182" s="234" t="s">
        <v>173</v>
      </c>
      <c r="E182" s="235" t="s">
        <v>19</v>
      </c>
      <c r="F182" s="236" t="s">
        <v>1469</v>
      </c>
      <c r="G182" s="233"/>
      <c r="H182" s="237">
        <v>78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173</v>
      </c>
      <c r="AU182" s="243" t="s">
        <v>85</v>
      </c>
      <c r="AV182" s="13" t="s">
        <v>85</v>
      </c>
      <c r="AW182" s="13" t="s">
        <v>37</v>
      </c>
      <c r="AX182" s="13" t="s">
        <v>77</v>
      </c>
      <c r="AY182" s="243" t="s">
        <v>161</v>
      </c>
    </row>
    <row r="183" s="15" customFormat="1">
      <c r="A183" s="15"/>
      <c r="B183" s="265"/>
      <c r="C183" s="266"/>
      <c r="D183" s="234" t="s">
        <v>173</v>
      </c>
      <c r="E183" s="267" t="s">
        <v>19</v>
      </c>
      <c r="F183" s="268" t="s">
        <v>210</v>
      </c>
      <c r="G183" s="266"/>
      <c r="H183" s="269">
        <v>78</v>
      </c>
      <c r="I183" s="270"/>
      <c r="J183" s="266"/>
      <c r="K183" s="266"/>
      <c r="L183" s="271"/>
      <c r="M183" s="272"/>
      <c r="N183" s="273"/>
      <c r="O183" s="273"/>
      <c r="P183" s="273"/>
      <c r="Q183" s="273"/>
      <c r="R183" s="273"/>
      <c r="S183" s="273"/>
      <c r="T183" s="27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5" t="s">
        <v>173</v>
      </c>
      <c r="AU183" s="275" t="s">
        <v>85</v>
      </c>
      <c r="AV183" s="15" t="s">
        <v>169</v>
      </c>
      <c r="AW183" s="15" t="s">
        <v>37</v>
      </c>
      <c r="AX183" s="15" t="s">
        <v>81</v>
      </c>
      <c r="AY183" s="275" t="s">
        <v>161</v>
      </c>
    </row>
    <row r="184" s="2" customFormat="1" ht="16.5" customHeight="1">
      <c r="A184" s="40"/>
      <c r="B184" s="41"/>
      <c r="C184" s="254" t="s">
        <v>408</v>
      </c>
      <c r="D184" s="254" t="s">
        <v>192</v>
      </c>
      <c r="E184" s="255" t="s">
        <v>1470</v>
      </c>
      <c r="F184" s="256" t="s">
        <v>1471</v>
      </c>
      <c r="G184" s="257" t="s">
        <v>225</v>
      </c>
      <c r="H184" s="258">
        <v>240</v>
      </c>
      <c r="I184" s="259"/>
      <c r="J184" s="260">
        <f>ROUND(I184*H184,2)</f>
        <v>0</v>
      </c>
      <c r="K184" s="256" t="s">
        <v>168</v>
      </c>
      <c r="L184" s="261"/>
      <c r="M184" s="262" t="s">
        <v>19</v>
      </c>
      <c r="N184" s="263" t="s">
        <v>48</v>
      </c>
      <c r="O184" s="86"/>
      <c r="P184" s="223">
        <f>O184*H184</f>
        <v>0</v>
      </c>
      <c r="Q184" s="223">
        <v>0.00025000000000000001</v>
      </c>
      <c r="R184" s="223">
        <f>Q184*H184</f>
        <v>0.059999999999999998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394</v>
      </c>
      <c r="AT184" s="225" t="s">
        <v>192</v>
      </c>
      <c r="AU184" s="225" t="s">
        <v>85</v>
      </c>
      <c r="AY184" s="19" t="s">
        <v>161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81</v>
      </c>
      <c r="BK184" s="226">
        <f>ROUND(I184*H184,2)</f>
        <v>0</v>
      </c>
      <c r="BL184" s="19" t="s">
        <v>267</v>
      </c>
      <c r="BM184" s="225" t="s">
        <v>1472</v>
      </c>
    </row>
    <row r="185" s="2" customFormat="1">
      <c r="A185" s="40"/>
      <c r="B185" s="41"/>
      <c r="C185" s="42"/>
      <c r="D185" s="234" t="s">
        <v>197</v>
      </c>
      <c r="E185" s="42"/>
      <c r="F185" s="264" t="s">
        <v>1473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197</v>
      </c>
      <c r="AU185" s="19" t="s">
        <v>85</v>
      </c>
    </row>
    <row r="186" s="13" customFormat="1">
      <c r="A186" s="13"/>
      <c r="B186" s="232"/>
      <c r="C186" s="233"/>
      <c r="D186" s="234" t="s">
        <v>173</v>
      </c>
      <c r="E186" s="235" t="s">
        <v>19</v>
      </c>
      <c r="F186" s="236" t="s">
        <v>1474</v>
      </c>
      <c r="G186" s="233"/>
      <c r="H186" s="237">
        <v>240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173</v>
      </c>
      <c r="AU186" s="243" t="s">
        <v>85</v>
      </c>
      <c r="AV186" s="13" t="s">
        <v>85</v>
      </c>
      <c r="AW186" s="13" t="s">
        <v>37</v>
      </c>
      <c r="AX186" s="13" t="s">
        <v>77</v>
      </c>
      <c r="AY186" s="243" t="s">
        <v>161</v>
      </c>
    </row>
    <row r="187" s="15" customFormat="1">
      <c r="A187" s="15"/>
      <c r="B187" s="265"/>
      <c r="C187" s="266"/>
      <c r="D187" s="234" t="s">
        <v>173</v>
      </c>
      <c r="E187" s="267" t="s">
        <v>19</v>
      </c>
      <c r="F187" s="268" t="s">
        <v>210</v>
      </c>
      <c r="G187" s="266"/>
      <c r="H187" s="269">
        <v>240</v>
      </c>
      <c r="I187" s="270"/>
      <c r="J187" s="266"/>
      <c r="K187" s="266"/>
      <c r="L187" s="271"/>
      <c r="M187" s="272"/>
      <c r="N187" s="273"/>
      <c r="O187" s="273"/>
      <c r="P187" s="273"/>
      <c r="Q187" s="273"/>
      <c r="R187" s="273"/>
      <c r="S187" s="273"/>
      <c r="T187" s="274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5" t="s">
        <v>173</v>
      </c>
      <c r="AU187" s="275" t="s">
        <v>85</v>
      </c>
      <c r="AV187" s="15" t="s">
        <v>169</v>
      </c>
      <c r="AW187" s="15" t="s">
        <v>37</v>
      </c>
      <c r="AX187" s="15" t="s">
        <v>81</v>
      </c>
      <c r="AY187" s="275" t="s">
        <v>161</v>
      </c>
    </row>
    <row r="188" s="2" customFormat="1" ht="24.15" customHeight="1">
      <c r="A188" s="40"/>
      <c r="B188" s="41"/>
      <c r="C188" s="214" t="s">
        <v>414</v>
      </c>
      <c r="D188" s="214" t="s">
        <v>164</v>
      </c>
      <c r="E188" s="215" t="s">
        <v>1475</v>
      </c>
      <c r="F188" s="216" t="s">
        <v>1476</v>
      </c>
      <c r="G188" s="217" t="s">
        <v>225</v>
      </c>
      <c r="H188" s="218">
        <v>400</v>
      </c>
      <c r="I188" s="219"/>
      <c r="J188" s="220">
        <f>ROUND(I188*H188,2)</f>
        <v>0</v>
      </c>
      <c r="K188" s="216" t="s">
        <v>168</v>
      </c>
      <c r="L188" s="46"/>
      <c r="M188" s="221" t="s">
        <v>19</v>
      </c>
      <c r="N188" s="222" t="s">
        <v>48</v>
      </c>
      <c r="O188" s="86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267</v>
      </c>
      <c r="AT188" s="225" t="s">
        <v>164</v>
      </c>
      <c r="AU188" s="225" t="s">
        <v>85</v>
      </c>
      <c r="AY188" s="19" t="s">
        <v>161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81</v>
      </c>
      <c r="BK188" s="226">
        <f>ROUND(I188*H188,2)</f>
        <v>0</v>
      </c>
      <c r="BL188" s="19" t="s">
        <v>267</v>
      </c>
      <c r="BM188" s="225" t="s">
        <v>1477</v>
      </c>
    </row>
    <row r="189" s="2" customFormat="1">
      <c r="A189" s="40"/>
      <c r="B189" s="41"/>
      <c r="C189" s="42"/>
      <c r="D189" s="227" t="s">
        <v>171</v>
      </c>
      <c r="E189" s="42"/>
      <c r="F189" s="228" t="s">
        <v>1478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171</v>
      </c>
      <c r="AU189" s="19" t="s">
        <v>85</v>
      </c>
    </row>
    <row r="190" s="13" customFormat="1">
      <c r="A190" s="13"/>
      <c r="B190" s="232"/>
      <c r="C190" s="233"/>
      <c r="D190" s="234" t="s">
        <v>173</v>
      </c>
      <c r="E190" s="235" t="s">
        <v>19</v>
      </c>
      <c r="F190" s="236" t="s">
        <v>1479</v>
      </c>
      <c r="G190" s="233"/>
      <c r="H190" s="237">
        <v>400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173</v>
      </c>
      <c r="AU190" s="243" t="s">
        <v>85</v>
      </c>
      <c r="AV190" s="13" t="s">
        <v>85</v>
      </c>
      <c r="AW190" s="13" t="s">
        <v>37</v>
      </c>
      <c r="AX190" s="13" t="s">
        <v>77</v>
      </c>
      <c r="AY190" s="243" t="s">
        <v>161</v>
      </c>
    </row>
    <row r="191" s="15" customFormat="1">
      <c r="A191" s="15"/>
      <c r="B191" s="265"/>
      <c r="C191" s="266"/>
      <c r="D191" s="234" t="s">
        <v>173</v>
      </c>
      <c r="E191" s="267" t="s">
        <v>19</v>
      </c>
      <c r="F191" s="268" t="s">
        <v>210</v>
      </c>
      <c r="G191" s="266"/>
      <c r="H191" s="269">
        <v>400</v>
      </c>
      <c r="I191" s="270"/>
      <c r="J191" s="266"/>
      <c r="K191" s="266"/>
      <c r="L191" s="271"/>
      <c r="M191" s="272"/>
      <c r="N191" s="273"/>
      <c r="O191" s="273"/>
      <c r="P191" s="273"/>
      <c r="Q191" s="273"/>
      <c r="R191" s="273"/>
      <c r="S191" s="273"/>
      <c r="T191" s="27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5" t="s">
        <v>173</v>
      </c>
      <c r="AU191" s="275" t="s">
        <v>85</v>
      </c>
      <c r="AV191" s="15" t="s">
        <v>169</v>
      </c>
      <c r="AW191" s="15" t="s">
        <v>37</v>
      </c>
      <c r="AX191" s="15" t="s">
        <v>81</v>
      </c>
      <c r="AY191" s="275" t="s">
        <v>161</v>
      </c>
    </row>
    <row r="192" s="2" customFormat="1" ht="16.5" customHeight="1">
      <c r="A192" s="40"/>
      <c r="B192" s="41"/>
      <c r="C192" s="254" t="s">
        <v>421</v>
      </c>
      <c r="D192" s="254" t="s">
        <v>192</v>
      </c>
      <c r="E192" s="255" t="s">
        <v>1480</v>
      </c>
      <c r="F192" s="256" t="s">
        <v>1481</v>
      </c>
      <c r="G192" s="257" t="s">
        <v>225</v>
      </c>
      <c r="H192" s="258">
        <v>480</v>
      </c>
      <c r="I192" s="259"/>
      <c r="J192" s="260">
        <f>ROUND(I192*H192,2)</f>
        <v>0</v>
      </c>
      <c r="K192" s="256" t="s">
        <v>168</v>
      </c>
      <c r="L192" s="261"/>
      <c r="M192" s="262" t="s">
        <v>19</v>
      </c>
      <c r="N192" s="263" t="s">
        <v>48</v>
      </c>
      <c r="O192" s="86"/>
      <c r="P192" s="223">
        <f>O192*H192</f>
        <v>0</v>
      </c>
      <c r="Q192" s="223">
        <v>0.00052999999999999998</v>
      </c>
      <c r="R192" s="223">
        <f>Q192*H192</f>
        <v>0.25440000000000002</v>
      </c>
      <c r="S192" s="223">
        <v>0</v>
      </c>
      <c r="T192" s="22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394</v>
      </c>
      <c r="AT192" s="225" t="s">
        <v>192</v>
      </c>
      <c r="AU192" s="225" t="s">
        <v>85</v>
      </c>
      <c r="AY192" s="19" t="s">
        <v>161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9" t="s">
        <v>81</v>
      </c>
      <c r="BK192" s="226">
        <f>ROUND(I192*H192,2)</f>
        <v>0</v>
      </c>
      <c r="BL192" s="19" t="s">
        <v>267</v>
      </c>
      <c r="BM192" s="225" t="s">
        <v>1482</v>
      </c>
    </row>
    <row r="193" s="2" customFormat="1">
      <c r="A193" s="40"/>
      <c r="B193" s="41"/>
      <c r="C193" s="42"/>
      <c r="D193" s="234" t="s">
        <v>197</v>
      </c>
      <c r="E193" s="42"/>
      <c r="F193" s="264" t="s">
        <v>1483</v>
      </c>
      <c r="G193" s="42"/>
      <c r="H193" s="42"/>
      <c r="I193" s="229"/>
      <c r="J193" s="42"/>
      <c r="K193" s="42"/>
      <c r="L193" s="46"/>
      <c r="M193" s="230"/>
      <c r="N193" s="231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197</v>
      </c>
      <c r="AU193" s="19" t="s">
        <v>85</v>
      </c>
    </row>
    <row r="194" s="13" customFormat="1">
      <c r="A194" s="13"/>
      <c r="B194" s="232"/>
      <c r="C194" s="233"/>
      <c r="D194" s="234" t="s">
        <v>173</v>
      </c>
      <c r="E194" s="235" t="s">
        <v>19</v>
      </c>
      <c r="F194" s="236" t="s">
        <v>1484</v>
      </c>
      <c r="G194" s="233"/>
      <c r="H194" s="237">
        <v>480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173</v>
      </c>
      <c r="AU194" s="243" t="s">
        <v>85</v>
      </c>
      <c r="AV194" s="13" t="s">
        <v>85</v>
      </c>
      <c r="AW194" s="13" t="s">
        <v>37</v>
      </c>
      <c r="AX194" s="13" t="s">
        <v>77</v>
      </c>
      <c r="AY194" s="243" t="s">
        <v>161</v>
      </c>
    </row>
    <row r="195" s="15" customFormat="1">
      <c r="A195" s="15"/>
      <c r="B195" s="265"/>
      <c r="C195" s="266"/>
      <c r="D195" s="234" t="s">
        <v>173</v>
      </c>
      <c r="E195" s="267" t="s">
        <v>19</v>
      </c>
      <c r="F195" s="268" t="s">
        <v>210</v>
      </c>
      <c r="G195" s="266"/>
      <c r="H195" s="269">
        <v>480</v>
      </c>
      <c r="I195" s="270"/>
      <c r="J195" s="266"/>
      <c r="K195" s="266"/>
      <c r="L195" s="271"/>
      <c r="M195" s="272"/>
      <c r="N195" s="273"/>
      <c r="O195" s="273"/>
      <c r="P195" s="273"/>
      <c r="Q195" s="273"/>
      <c r="R195" s="273"/>
      <c r="S195" s="273"/>
      <c r="T195" s="274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5" t="s">
        <v>173</v>
      </c>
      <c r="AU195" s="275" t="s">
        <v>85</v>
      </c>
      <c r="AV195" s="15" t="s">
        <v>169</v>
      </c>
      <c r="AW195" s="15" t="s">
        <v>37</v>
      </c>
      <c r="AX195" s="15" t="s">
        <v>81</v>
      </c>
      <c r="AY195" s="275" t="s">
        <v>161</v>
      </c>
    </row>
    <row r="196" s="2" customFormat="1" ht="24.15" customHeight="1">
      <c r="A196" s="40"/>
      <c r="B196" s="41"/>
      <c r="C196" s="214" t="s">
        <v>440</v>
      </c>
      <c r="D196" s="214" t="s">
        <v>164</v>
      </c>
      <c r="E196" s="215" t="s">
        <v>1485</v>
      </c>
      <c r="F196" s="216" t="s">
        <v>1486</v>
      </c>
      <c r="G196" s="217" t="s">
        <v>225</v>
      </c>
      <c r="H196" s="218">
        <v>35</v>
      </c>
      <c r="I196" s="219"/>
      <c r="J196" s="220">
        <f>ROUND(I196*H196,2)</f>
        <v>0</v>
      </c>
      <c r="K196" s="216" t="s">
        <v>168</v>
      </c>
      <c r="L196" s="46"/>
      <c r="M196" s="221" t="s">
        <v>19</v>
      </c>
      <c r="N196" s="222" t="s">
        <v>48</v>
      </c>
      <c r="O196" s="86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267</v>
      </c>
      <c r="AT196" s="225" t="s">
        <v>164</v>
      </c>
      <c r="AU196" s="225" t="s">
        <v>85</v>
      </c>
      <c r="AY196" s="19" t="s">
        <v>161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81</v>
      </c>
      <c r="BK196" s="226">
        <f>ROUND(I196*H196,2)</f>
        <v>0</v>
      </c>
      <c r="BL196" s="19" t="s">
        <v>267</v>
      </c>
      <c r="BM196" s="225" t="s">
        <v>1487</v>
      </c>
    </row>
    <row r="197" s="2" customFormat="1">
      <c r="A197" s="40"/>
      <c r="B197" s="41"/>
      <c r="C197" s="42"/>
      <c r="D197" s="227" t="s">
        <v>171</v>
      </c>
      <c r="E197" s="42"/>
      <c r="F197" s="228" t="s">
        <v>1488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171</v>
      </c>
      <c r="AU197" s="19" t="s">
        <v>85</v>
      </c>
    </row>
    <row r="198" s="13" customFormat="1">
      <c r="A198" s="13"/>
      <c r="B198" s="232"/>
      <c r="C198" s="233"/>
      <c r="D198" s="234" t="s">
        <v>173</v>
      </c>
      <c r="E198" s="235" t="s">
        <v>19</v>
      </c>
      <c r="F198" s="236" t="s">
        <v>1489</v>
      </c>
      <c r="G198" s="233"/>
      <c r="H198" s="237">
        <v>35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173</v>
      </c>
      <c r="AU198" s="243" t="s">
        <v>85</v>
      </c>
      <c r="AV198" s="13" t="s">
        <v>85</v>
      </c>
      <c r="AW198" s="13" t="s">
        <v>37</v>
      </c>
      <c r="AX198" s="13" t="s">
        <v>77</v>
      </c>
      <c r="AY198" s="243" t="s">
        <v>161</v>
      </c>
    </row>
    <row r="199" s="15" customFormat="1">
      <c r="A199" s="15"/>
      <c r="B199" s="265"/>
      <c r="C199" s="266"/>
      <c r="D199" s="234" t="s">
        <v>173</v>
      </c>
      <c r="E199" s="267" t="s">
        <v>19</v>
      </c>
      <c r="F199" s="268" t="s">
        <v>210</v>
      </c>
      <c r="G199" s="266"/>
      <c r="H199" s="269">
        <v>35</v>
      </c>
      <c r="I199" s="270"/>
      <c r="J199" s="266"/>
      <c r="K199" s="266"/>
      <c r="L199" s="271"/>
      <c r="M199" s="272"/>
      <c r="N199" s="273"/>
      <c r="O199" s="273"/>
      <c r="P199" s="273"/>
      <c r="Q199" s="273"/>
      <c r="R199" s="273"/>
      <c r="S199" s="273"/>
      <c r="T199" s="274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75" t="s">
        <v>173</v>
      </c>
      <c r="AU199" s="275" t="s">
        <v>85</v>
      </c>
      <c r="AV199" s="15" t="s">
        <v>169</v>
      </c>
      <c r="AW199" s="15" t="s">
        <v>37</v>
      </c>
      <c r="AX199" s="15" t="s">
        <v>81</v>
      </c>
      <c r="AY199" s="275" t="s">
        <v>161</v>
      </c>
    </row>
    <row r="200" s="2" customFormat="1" ht="16.5" customHeight="1">
      <c r="A200" s="40"/>
      <c r="B200" s="41"/>
      <c r="C200" s="254" t="s">
        <v>449</v>
      </c>
      <c r="D200" s="254" t="s">
        <v>192</v>
      </c>
      <c r="E200" s="255" t="s">
        <v>1490</v>
      </c>
      <c r="F200" s="256" t="s">
        <v>1491</v>
      </c>
      <c r="G200" s="257" t="s">
        <v>225</v>
      </c>
      <c r="H200" s="258">
        <v>35</v>
      </c>
      <c r="I200" s="259"/>
      <c r="J200" s="260">
        <f>ROUND(I200*H200,2)</f>
        <v>0</v>
      </c>
      <c r="K200" s="256" t="s">
        <v>1411</v>
      </c>
      <c r="L200" s="261"/>
      <c r="M200" s="262" t="s">
        <v>19</v>
      </c>
      <c r="N200" s="263" t="s">
        <v>48</v>
      </c>
      <c r="O200" s="86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5" t="s">
        <v>394</v>
      </c>
      <c r="AT200" s="225" t="s">
        <v>192</v>
      </c>
      <c r="AU200" s="225" t="s">
        <v>85</v>
      </c>
      <c r="AY200" s="19" t="s">
        <v>161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9" t="s">
        <v>81</v>
      </c>
      <c r="BK200" s="226">
        <f>ROUND(I200*H200,2)</f>
        <v>0</v>
      </c>
      <c r="BL200" s="19" t="s">
        <v>267</v>
      </c>
      <c r="BM200" s="225" t="s">
        <v>1492</v>
      </c>
    </row>
    <row r="201" s="2" customFormat="1" ht="24.15" customHeight="1">
      <c r="A201" s="40"/>
      <c r="B201" s="41"/>
      <c r="C201" s="214" t="s">
        <v>457</v>
      </c>
      <c r="D201" s="214" t="s">
        <v>164</v>
      </c>
      <c r="E201" s="215" t="s">
        <v>1493</v>
      </c>
      <c r="F201" s="216" t="s">
        <v>1494</v>
      </c>
      <c r="G201" s="217" t="s">
        <v>225</v>
      </c>
      <c r="H201" s="218">
        <v>340</v>
      </c>
      <c r="I201" s="219"/>
      <c r="J201" s="220">
        <f>ROUND(I201*H201,2)</f>
        <v>0</v>
      </c>
      <c r="K201" s="216" t="s">
        <v>168</v>
      </c>
      <c r="L201" s="46"/>
      <c r="M201" s="221" t="s">
        <v>19</v>
      </c>
      <c r="N201" s="222" t="s">
        <v>48</v>
      </c>
      <c r="O201" s="86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267</v>
      </c>
      <c r="AT201" s="225" t="s">
        <v>164</v>
      </c>
      <c r="AU201" s="225" t="s">
        <v>85</v>
      </c>
      <c r="AY201" s="19" t="s">
        <v>161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81</v>
      </c>
      <c r="BK201" s="226">
        <f>ROUND(I201*H201,2)</f>
        <v>0</v>
      </c>
      <c r="BL201" s="19" t="s">
        <v>267</v>
      </c>
      <c r="BM201" s="225" t="s">
        <v>1495</v>
      </c>
    </row>
    <row r="202" s="2" customFormat="1">
      <c r="A202" s="40"/>
      <c r="B202" s="41"/>
      <c r="C202" s="42"/>
      <c r="D202" s="227" t="s">
        <v>171</v>
      </c>
      <c r="E202" s="42"/>
      <c r="F202" s="228" t="s">
        <v>1496</v>
      </c>
      <c r="G202" s="42"/>
      <c r="H202" s="42"/>
      <c r="I202" s="229"/>
      <c r="J202" s="42"/>
      <c r="K202" s="42"/>
      <c r="L202" s="46"/>
      <c r="M202" s="230"/>
      <c r="N202" s="231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171</v>
      </c>
      <c r="AU202" s="19" t="s">
        <v>85</v>
      </c>
    </row>
    <row r="203" s="13" customFormat="1">
      <c r="A203" s="13"/>
      <c r="B203" s="232"/>
      <c r="C203" s="233"/>
      <c r="D203" s="234" t="s">
        <v>173</v>
      </c>
      <c r="E203" s="235" t="s">
        <v>19</v>
      </c>
      <c r="F203" s="236" t="s">
        <v>1497</v>
      </c>
      <c r="G203" s="233"/>
      <c r="H203" s="237">
        <v>340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173</v>
      </c>
      <c r="AU203" s="243" t="s">
        <v>85</v>
      </c>
      <c r="AV203" s="13" t="s">
        <v>85</v>
      </c>
      <c r="AW203" s="13" t="s">
        <v>37</v>
      </c>
      <c r="AX203" s="13" t="s">
        <v>77</v>
      </c>
      <c r="AY203" s="243" t="s">
        <v>161</v>
      </c>
    </row>
    <row r="204" s="15" customFormat="1">
      <c r="A204" s="15"/>
      <c r="B204" s="265"/>
      <c r="C204" s="266"/>
      <c r="D204" s="234" t="s">
        <v>173</v>
      </c>
      <c r="E204" s="267" t="s">
        <v>19</v>
      </c>
      <c r="F204" s="268" t="s">
        <v>210</v>
      </c>
      <c r="G204" s="266"/>
      <c r="H204" s="269">
        <v>340</v>
      </c>
      <c r="I204" s="270"/>
      <c r="J204" s="266"/>
      <c r="K204" s="266"/>
      <c r="L204" s="271"/>
      <c r="M204" s="272"/>
      <c r="N204" s="273"/>
      <c r="O204" s="273"/>
      <c r="P204" s="273"/>
      <c r="Q204" s="273"/>
      <c r="R204" s="273"/>
      <c r="S204" s="273"/>
      <c r="T204" s="274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5" t="s">
        <v>173</v>
      </c>
      <c r="AU204" s="275" t="s">
        <v>85</v>
      </c>
      <c r="AV204" s="15" t="s">
        <v>169</v>
      </c>
      <c r="AW204" s="15" t="s">
        <v>37</v>
      </c>
      <c r="AX204" s="15" t="s">
        <v>81</v>
      </c>
      <c r="AY204" s="275" t="s">
        <v>161</v>
      </c>
    </row>
    <row r="205" s="2" customFormat="1" ht="16.5" customHeight="1">
      <c r="A205" s="40"/>
      <c r="B205" s="41"/>
      <c r="C205" s="254" t="s">
        <v>465</v>
      </c>
      <c r="D205" s="254" t="s">
        <v>192</v>
      </c>
      <c r="E205" s="255" t="s">
        <v>1442</v>
      </c>
      <c r="F205" s="256" t="s">
        <v>1443</v>
      </c>
      <c r="G205" s="257" t="s">
        <v>225</v>
      </c>
      <c r="H205" s="258">
        <v>340</v>
      </c>
      <c r="I205" s="259"/>
      <c r="J205" s="260">
        <f>ROUND(I205*H205,2)</f>
        <v>0</v>
      </c>
      <c r="K205" s="256" t="s">
        <v>168</v>
      </c>
      <c r="L205" s="261"/>
      <c r="M205" s="262" t="s">
        <v>19</v>
      </c>
      <c r="N205" s="263" t="s">
        <v>48</v>
      </c>
      <c r="O205" s="86"/>
      <c r="P205" s="223">
        <f>O205*H205</f>
        <v>0</v>
      </c>
      <c r="Q205" s="223">
        <v>0.00012</v>
      </c>
      <c r="R205" s="223">
        <f>Q205*H205</f>
        <v>0.040800000000000003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394</v>
      </c>
      <c r="AT205" s="225" t="s">
        <v>192</v>
      </c>
      <c r="AU205" s="225" t="s">
        <v>85</v>
      </c>
      <c r="AY205" s="19" t="s">
        <v>161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81</v>
      </c>
      <c r="BK205" s="226">
        <f>ROUND(I205*H205,2)</f>
        <v>0</v>
      </c>
      <c r="BL205" s="19" t="s">
        <v>267</v>
      </c>
      <c r="BM205" s="225" t="s">
        <v>1498</v>
      </c>
    </row>
    <row r="206" s="2" customFormat="1">
      <c r="A206" s="40"/>
      <c r="B206" s="41"/>
      <c r="C206" s="42"/>
      <c r="D206" s="234" t="s">
        <v>197</v>
      </c>
      <c r="E206" s="42"/>
      <c r="F206" s="264" t="s">
        <v>1445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197</v>
      </c>
      <c r="AU206" s="19" t="s">
        <v>85</v>
      </c>
    </row>
    <row r="207" s="2" customFormat="1" ht="24.15" customHeight="1">
      <c r="A207" s="40"/>
      <c r="B207" s="41"/>
      <c r="C207" s="214" t="s">
        <v>470</v>
      </c>
      <c r="D207" s="214" t="s">
        <v>164</v>
      </c>
      <c r="E207" s="215" t="s">
        <v>1499</v>
      </c>
      <c r="F207" s="216" t="s">
        <v>1500</v>
      </c>
      <c r="G207" s="217" t="s">
        <v>225</v>
      </c>
      <c r="H207" s="218">
        <v>50</v>
      </c>
      <c r="I207" s="219"/>
      <c r="J207" s="220">
        <f>ROUND(I207*H207,2)</f>
        <v>0</v>
      </c>
      <c r="K207" s="216" t="s">
        <v>168</v>
      </c>
      <c r="L207" s="46"/>
      <c r="M207" s="221" t="s">
        <v>19</v>
      </c>
      <c r="N207" s="222" t="s">
        <v>48</v>
      </c>
      <c r="O207" s="86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5" t="s">
        <v>267</v>
      </c>
      <c r="AT207" s="225" t="s">
        <v>164</v>
      </c>
      <c r="AU207" s="225" t="s">
        <v>85</v>
      </c>
      <c r="AY207" s="19" t="s">
        <v>161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9" t="s">
        <v>81</v>
      </c>
      <c r="BK207" s="226">
        <f>ROUND(I207*H207,2)</f>
        <v>0</v>
      </c>
      <c r="BL207" s="19" t="s">
        <v>267</v>
      </c>
      <c r="BM207" s="225" t="s">
        <v>1501</v>
      </c>
    </row>
    <row r="208" s="2" customFormat="1">
      <c r="A208" s="40"/>
      <c r="B208" s="41"/>
      <c r="C208" s="42"/>
      <c r="D208" s="227" t="s">
        <v>171</v>
      </c>
      <c r="E208" s="42"/>
      <c r="F208" s="228" t="s">
        <v>1502</v>
      </c>
      <c r="G208" s="42"/>
      <c r="H208" s="42"/>
      <c r="I208" s="229"/>
      <c r="J208" s="42"/>
      <c r="K208" s="42"/>
      <c r="L208" s="46"/>
      <c r="M208" s="230"/>
      <c r="N208" s="231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171</v>
      </c>
      <c r="AU208" s="19" t="s">
        <v>85</v>
      </c>
    </row>
    <row r="209" s="13" customFormat="1">
      <c r="A209" s="13"/>
      <c r="B209" s="232"/>
      <c r="C209" s="233"/>
      <c r="D209" s="234" t="s">
        <v>173</v>
      </c>
      <c r="E209" s="235" t="s">
        <v>19</v>
      </c>
      <c r="F209" s="236" t="s">
        <v>1503</v>
      </c>
      <c r="G209" s="233"/>
      <c r="H209" s="237">
        <v>50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173</v>
      </c>
      <c r="AU209" s="243" t="s">
        <v>85</v>
      </c>
      <c r="AV209" s="13" t="s">
        <v>85</v>
      </c>
      <c r="AW209" s="13" t="s">
        <v>37</v>
      </c>
      <c r="AX209" s="13" t="s">
        <v>77</v>
      </c>
      <c r="AY209" s="243" t="s">
        <v>161</v>
      </c>
    </row>
    <row r="210" s="15" customFormat="1">
      <c r="A210" s="15"/>
      <c r="B210" s="265"/>
      <c r="C210" s="266"/>
      <c r="D210" s="234" t="s">
        <v>173</v>
      </c>
      <c r="E210" s="267" t="s">
        <v>19</v>
      </c>
      <c r="F210" s="268" t="s">
        <v>210</v>
      </c>
      <c r="G210" s="266"/>
      <c r="H210" s="269">
        <v>50</v>
      </c>
      <c r="I210" s="270"/>
      <c r="J210" s="266"/>
      <c r="K210" s="266"/>
      <c r="L210" s="271"/>
      <c r="M210" s="272"/>
      <c r="N210" s="273"/>
      <c r="O210" s="273"/>
      <c r="P210" s="273"/>
      <c r="Q210" s="273"/>
      <c r="R210" s="273"/>
      <c r="S210" s="273"/>
      <c r="T210" s="274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5" t="s">
        <v>173</v>
      </c>
      <c r="AU210" s="275" t="s">
        <v>85</v>
      </c>
      <c r="AV210" s="15" t="s">
        <v>169</v>
      </c>
      <c r="AW210" s="15" t="s">
        <v>37</v>
      </c>
      <c r="AX210" s="15" t="s">
        <v>81</v>
      </c>
      <c r="AY210" s="275" t="s">
        <v>161</v>
      </c>
    </row>
    <row r="211" s="2" customFormat="1" ht="16.5" customHeight="1">
      <c r="A211" s="40"/>
      <c r="B211" s="41"/>
      <c r="C211" s="254" t="s">
        <v>475</v>
      </c>
      <c r="D211" s="254" t="s">
        <v>192</v>
      </c>
      <c r="E211" s="255" t="s">
        <v>1504</v>
      </c>
      <c r="F211" s="256" t="s">
        <v>1505</v>
      </c>
      <c r="G211" s="257" t="s">
        <v>225</v>
      </c>
      <c r="H211" s="258">
        <v>50</v>
      </c>
      <c r="I211" s="259"/>
      <c r="J211" s="260">
        <f>ROUND(I211*H211,2)</f>
        <v>0</v>
      </c>
      <c r="K211" s="256" t="s">
        <v>1411</v>
      </c>
      <c r="L211" s="261"/>
      <c r="M211" s="262" t="s">
        <v>19</v>
      </c>
      <c r="N211" s="263" t="s">
        <v>48</v>
      </c>
      <c r="O211" s="86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394</v>
      </c>
      <c r="AT211" s="225" t="s">
        <v>192</v>
      </c>
      <c r="AU211" s="225" t="s">
        <v>85</v>
      </c>
      <c r="AY211" s="19" t="s">
        <v>161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81</v>
      </c>
      <c r="BK211" s="226">
        <f>ROUND(I211*H211,2)</f>
        <v>0</v>
      </c>
      <c r="BL211" s="19" t="s">
        <v>267</v>
      </c>
      <c r="BM211" s="225" t="s">
        <v>1506</v>
      </c>
    </row>
    <row r="212" s="2" customFormat="1" ht="24.15" customHeight="1">
      <c r="A212" s="40"/>
      <c r="B212" s="41"/>
      <c r="C212" s="214" t="s">
        <v>479</v>
      </c>
      <c r="D212" s="214" t="s">
        <v>164</v>
      </c>
      <c r="E212" s="215" t="s">
        <v>1507</v>
      </c>
      <c r="F212" s="216" t="s">
        <v>1508</v>
      </c>
      <c r="G212" s="217" t="s">
        <v>177</v>
      </c>
      <c r="H212" s="218">
        <v>11</v>
      </c>
      <c r="I212" s="219"/>
      <c r="J212" s="220">
        <f>ROUND(I212*H212,2)</f>
        <v>0</v>
      </c>
      <c r="K212" s="216" t="s">
        <v>168</v>
      </c>
      <c r="L212" s="46"/>
      <c r="M212" s="221" t="s">
        <v>19</v>
      </c>
      <c r="N212" s="222" t="s">
        <v>48</v>
      </c>
      <c r="O212" s="86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267</v>
      </c>
      <c r="AT212" s="225" t="s">
        <v>164</v>
      </c>
      <c r="AU212" s="225" t="s">
        <v>85</v>
      </c>
      <c r="AY212" s="19" t="s">
        <v>161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81</v>
      </c>
      <c r="BK212" s="226">
        <f>ROUND(I212*H212,2)</f>
        <v>0</v>
      </c>
      <c r="BL212" s="19" t="s">
        <v>267</v>
      </c>
      <c r="BM212" s="225" t="s">
        <v>1509</v>
      </c>
    </row>
    <row r="213" s="2" customFormat="1">
      <c r="A213" s="40"/>
      <c r="B213" s="41"/>
      <c r="C213" s="42"/>
      <c r="D213" s="227" t="s">
        <v>171</v>
      </c>
      <c r="E213" s="42"/>
      <c r="F213" s="228" t="s">
        <v>1510</v>
      </c>
      <c r="G213" s="42"/>
      <c r="H213" s="42"/>
      <c r="I213" s="229"/>
      <c r="J213" s="42"/>
      <c r="K213" s="42"/>
      <c r="L213" s="46"/>
      <c r="M213" s="230"/>
      <c r="N213" s="231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171</v>
      </c>
      <c r="AU213" s="19" t="s">
        <v>85</v>
      </c>
    </row>
    <row r="214" s="13" customFormat="1">
      <c r="A214" s="13"/>
      <c r="B214" s="232"/>
      <c r="C214" s="233"/>
      <c r="D214" s="234" t="s">
        <v>173</v>
      </c>
      <c r="E214" s="235" t="s">
        <v>19</v>
      </c>
      <c r="F214" s="236" t="s">
        <v>241</v>
      </c>
      <c r="G214" s="233"/>
      <c r="H214" s="237">
        <v>11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173</v>
      </c>
      <c r="AU214" s="243" t="s">
        <v>85</v>
      </c>
      <c r="AV214" s="13" t="s">
        <v>85</v>
      </c>
      <c r="AW214" s="13" t="s">
        <v>37</v>
      </c>
      <c r="AX214" s="13" t="s">
        <v>77</v>
      </c>
      <c r="AY214" s="243" t="s">
        <v>161</v>
      </c>
    </row>
    <row r="215" s="15" customFormat="1">
      <c r="A215" s="15"/>
      <c r="B215" s="265"/>
      <c r="C215" s="266"/>
      <c r="D215" s="234" t="s">
        <v>173</v>
      </c>
      <c r="E215" s="267" t="s">
        <v>19</v>
      </c>
      <c r="F215" s="268" t="s">
        <v>210</v>
      </c>
      <c r="G215" s="266"/>
      <c r="H215" s="269">
        <v>11</v>
      </c>
      <c r="I215" s="270"/>
      <c r="J215" s="266"/>
      <c r="K215" s="266"/>
      <c r="L215" s="271"/>
      <c r="M215" s="272"/>
      <c r="N215" s="273"/>
      <c r="O215" s="273"/>
      <c r="P215" s="273"/>
      <c r="Q215" s="273"/>
      <c r="R215" s="273"/>
      <c r="S215" s="273"/>
      <c r="T215" s="274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5" t="s">
        <v>173</v>
      </c>
      <c r="AU215" s="275" t="s">
        <v>85</v>
      </c>
      <c r="AV215" s="15" t="s">
        <v>169</v>
      </c>
      <c r="AW215" s="15" t="s">
        <v>37</v>
      </c>
      <c r="AX215" s="15" t="s">
        <v>81</v>
      </c>
      <c r="AY215" s="275" t="s">
        <v>161</v>
      </c>
    </row>
    <row r="216" s="2" customFormat="1" ht="16.5" customHeight="1">
      <c r="A216" s="40"/>
      <c r="B216" s="41"/>
      <c r="C216" s="254" t="s">
        <v>483</v>
      </c>
      <c r="D216" s="254" t="s">
        <v>192</v>
      </c>
      <c r="E216" s="255" t="s">
        <v>1511</v>
      </c>
      <c r="F216" s="256" t="s">
        <v>1512</v>
      </c>
      <c r="G216" s="257" t="s">
        <v>177</v>
      </c>
      <c r="H216" s="258">
        <v>11</v>
      </c>
      <c r="I216" s="259"/>
      <c r="J216" s="260">
        <f>ROUND(I216*H216,2)</f>
        <v>0</v>
      </c>
      <c r="K216" s="256" t="s">
        <v>1411</v>
      </c>
      <c r="L216" s="261"/>
      <c r="M216" s="262" t="s">
        <v>19</v>
      </c>
      <c r="N216" s="263" t="s">
        <v>48</v>
      </c>
      <c r="O216" s="86"/>
      <c r="P216" s="223">
        <f>O216*H216</f>
        <v>0</v>
      </c>
      <c r="Q216" s="223">
        <v>0</v>
      </c>
      <c r="R216" s="223">
        <f>Q216*H216</f>
        <v>0</v>
      </c>
      <c r="S216" s="223">
        <v>0</v>
      </c>
      <c r="T216" s="224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5" t="s">
        <v>394</v>
      </c>
      <c r="AT216" s="225" t="s">
        <v>192</v>
      </c>
      <c r="AU216" s="225" t="s">
        <v>85</v>
      </c>
      <c r="AY216" s="19" t="s">
        <v>161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9" t="s">
        <v>81</v>
      </c>
      <c r="BK216" s="226">
        <f>ROUND(I216*H216,2)</f>
        <v>0</v>
      </c>
      <c r="BL216" s="19" t="s">
        <v>267</v>
      </c>
      <c r="BM216" s="225" t="s">
        <v>1513</v>
      </c>
    </row>
    <row r="217" s="2" customFormat="1" ht="24.15" customHeight="1">
      <c r="A217" s="40"/>
      <c r="B217" s="41"/>
      <c r="C217" s="214" t="s">
        <v>487</v>
      </c>
      <c r="D217" s="214" t="s">
        <v>164</v>
      </c>
      <c r="E217" s="215" t="s">
        <v>1507</v>
      </c>
      <c r="F217" s="216" t="s">
        <v>1508</v>
      </c>
      <c r="G217" s="217" t="s">
        <v>177</v>
      </c>
      <c r="H217" s="218">
        <v>1</v>
      </c>
      <c r="I217" s="219"/>
      <c r="J217" s="220">
        <f>ROUND(I217*H217,2)</f>
        <v>0</v>
      </c>
      <c r="K217" s="216" t="s">
        <v>168</v>
      </c>
      <c r="L217" s="46"/>
      <c r="M217" s="221" t="s">
        <v>19</v>
      </c>
      <c r="N217" s="222" t="s">
        <v>48</v>
      </c>
      <c r="O217" s="86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267</v>
      </c>
      <c r="AT217" s="225" t="s">
        <v>164</v>
      </c>
      <c r="AU217" s="225" t="s">
        <v>85</v>
      </c>
      <c r="AY217" s="19" t="s">
        <v>161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81</v>
      </c>
      <c r="BK217" s="226">
        <f>ROUND(I217*H217,2)</f>
        <v>0</v>
      </c>
      <c r="BL217" s="19" t="s">
        <v>267</v>
      </c>
      <c r="BM217" s="225" t="s">
        <v>1514</v>
      </c>
    </row>
    <row r="218" s="2" customFormat="1">
      <c r="A218" s="40"/>
      <c r="B218" s="41"/>
      <c r="C218" s="42"/>
      <c r="D218" s="227" t="s">
        <v>171</v>
      </c>
      <c r="E218" s="42"/>
      <c r="F218" s="228" t="s">
        <v>1510</v>
      </c>
      <c r="G218" s="42"/>
      <c r="H218" s="42"/>
      <c r="I218" s="229"/>
      <c r="J218" s="42"/>
      <c r="K218" s="42"/>
      <c r="L218" s="46"/>
      <c r="M218" s="230"/>
      <c r="N218" s="231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171</v>
      </c>
      <c r="AU218" s="19" t="s">
        <v>85</v>
      </c>
    </row>
    <row r="219" s="13" customFormat="1">
      <c r="A219" s="13"/>
      <c r="B219" s="232"/>
      <c r="C219" s="233"/>
      <c r="D219" s="234" t="s">
        <v>173</v>
      </c>
      <c r="E219" s="235" t="s">
        <v>19</v>
      </c>
      <c r="F219" s="236" t="s">
        <v>81</v>
      </c>
      <c r="G219" s="233"/>
      <c r="H219" s="237">
        <v>1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173</v>
      </c>
      <c r="AU219" s="243" t="s">
        <v>85</v>
      </c>
      <c r="AV219" s="13" t="s">
        <v>85</v>
      </c>
      <c r="AW219" s="13" t="s">
        <v>37</v>
      </c>
      <c r="AX219" s="13" t="s">
        <v>77</v>
      </c>
      <c r="AY219" s="243" t="s">
        <v>161</v>
      </c>
    </row>
    <row r="220" s="15" customFormat="1">
      <c r="A220" s="15"/>
      <c r="B220" s="265"/>
      <c r="C220" s="266"/>
      <c r="D220" s="234" t="s">
        <v>173</v>
      </c>
      <c r="E220" s="267" t="s">
        <v>19</v>
      </c>
      <c r="F220" s="268" t="s">
        <v>210</v>
      </c>
      <c r="G220" s="266"/>
      <c r="H220" s="269">
        <v>1</v>
      </c>
      <c r="I220" s="270"/>
      <c r="J220" s="266"/>
      <c r="K220" s="266"/>
      <c r="L220" s="271"/>
      <c r="M220" s="272"/>
      <c r="N220" s="273"/>
      <c r="O220" s="273"/>
      <c r="P220" s="273"/>
      <c r="Q220" s="273"/>
      <c r="R220" s="273"/>
      <c r="S220" s="273"/>
      <c r="T220" s="274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5" t="s">
        <v>173</v>
      </c>
      <c r="AU220" s="275" t="s">
        <v>85</v>
      </c>
      <c r="AV220" s="15" t="s">
        <v>169</v>
      </c>
      <c r="AW220" s="15" t="s">
        <v>37</v>
      </c>
      <c r="AX220" s="15" t="s">
        <v>81</v>
      </c>
      <c r="AY220" s="275" t="s">
        <v>161</v>
      </c>
    </row>
    <row r="221" s="2" customFormat="1" ht="16.5" customHeight="1">
      <c r="A221" s="40"/>
      <c r="B221" s="41"/>
      <c r="C221" s="254" t="s">
        <v>491</v>
      </c>
      <c r="D221" s="254" t="s">
        <v>192</v>
      </c>
      <c r="E221" s="255" t="s">
        <v>1515</v>
      </c>
      <c r="F221" s="256" t="s">
        <v>1516</v>
      </c>
      <c r="G221" s="257" t="s">
        <v>1435</v>
      </c>
      <c r="H221" s="258">
        <v>1</v>
      </c>
      <c r="I221" s="259"/>
      <c r="J221" s="260">
        <f>ROUND(I221*H221,2)</f>
        <v>0</v>
      </c>
      <c r="K221" s="256" t="s">
        <v>1411</v>
      </c>
      <c r="L221" s="261"/>
      <c r="M221" s="262" t="s">
        <v>19</v>
      </c>
      <c r="N221" s="263" t="s">
        <v>48</v>
      </c>
      <c r="O221" s="86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5" t="s">
        <v>394</v>
      </c>
      <c r="AT221" s="225" t="s">
        <v>192</v>
      </c>
      <c r="AU221" s="225" t="s">
        <v>85</v>
      </c>
      <c r="AY221" s="19" t="s">
        <v>161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9" t="s">
        <v>81</v>
      </c>
      <c r="BK221" s="226">
        <f>ROUND(I221*H221,2)</f>
        <v>0</v>
      </c>
      <c r="BL221" s="19" t="s">
        <v>267</v>
      </c>
      <c r="BM221" s="225" t="s">
        <v>1517</v>
      </c>
    </row>
    <row r="222" s="2" customFormat="1" ht="24.15" customHeight="1">
      <c r="A222" s="40"/>
      <c r="B222" s="41"/>
      <c r="C222" s="214" t="s">
        <v>495</v>
      </c>
      <c r="D222" s="214" t="s">
        <v>164</v>
      </c>
      <c r="E222" s="215" t="s">
        <v>1518</v>
      </c>
      <c r="F222" s="216" t="s">
        <v>1519</v>
      </c>
      <c r="G222" s="217" t="s">
        <v>177</v>
      </c>
      <c r="H222" s="218">
        <v>10</v>
      </c>
      <c r="I222" s="219"/>
      <c r="J222" s="220">
        <f>ROUND(I222*H222,2)</f>
        <v>0</v>
      </c>
      <c r="K222" s="216" t="s">
        <v>168</v>
      </c>
      <c r="L222" s="46"/>
      <c r="M222" s="221" t="s">
        <v>19</v>
      </c>
      <c r="N222" s="222" t="s">
        <v>48</v>
      </c>
      <c r="O222" s="86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5" t="s">
        <v>267</v>
      </c>
      <c r="AT222" s="225" t="s">
        <v>164</v>
      </c>
      <c r="AU222" s="225" t="s">
        <v>85</v>
      </c>
      <c r="AY222" s="19" t="s">
        <v>161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9" t="s">
        <v>81</v>
      </c>
      <c r="BK222" s="226">
        <f>ROUND(I222*H222,2)</f>
        <v>0</v>
      </c>
      <c r="BL222" s="19" t="s">
        <v>267</v>
      </c>
      <c r="BM222" s="225" t="s">
        <v>1520</v>
      </c>
    </row>
    <row r="223" s="2" customFormat="1">
      <c r="A223" s="40"/>
      <c r="B223" s="41"/>
      <c r="C223" s="42"/>
      <c r="D223" s="227" t="s">
        <v>171</v>
      </c>
      <c r="E223" s="42"/>
      <c r="F223" s="228" t="s">
        <v>1521</v>
      </c>
      <c r="G223" s="42"/>
      <c r="H223" s="42"/>
      <c r="I223" s="229"/>
      <c r="J223" s="42"/>
      <c r="K223" s="42"/>
      <c r="L223" s="46"/>
      <c r="M223" s="230"/>
      <c r="N223" s="231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171</v>
      </c>
      <c r="AU223" s="19" t="s">
        <v>85</v>
      </c>
    </row>
    <row r="224" s="13" customFormat="1">
      <c r="A224" s="13"/>
      <c r="B224" s="232"/>
      <c r="C224" s="233"/>
      <c r="D224" s="234" t="s">
        <v>173</v>
      </c>
      <c r="E224" s="235" t="s">
        <v>19</v>
      </c>
      <c r="F224" s="236" t="s">
        <v>236</v>
      </c>
      <c r="G224" s="233"/>
      <c r="H224" s="237">
        <v>10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173</v>
      </c>
      <c r="AU224" s="243" t="s">
        <v>85</v>
      </c>
      <c r="AV224" s="13" t="s">
        <v>85</v>
      </c>
      <c r="AW224" s="13" t="s">
        <v>37</v>
      </c>
      <c r="AX224" s="13" t="s">
        <v>77</v>
      </c>
      <c r="AY224" s="243" t="s">
        <v>161</v>
      </c>
    </row>
    <row r="225" s="15" customFormat="1">
      <c r="A225" s="15"/>
      <c r="B225" s="265"/>
      <c r="C225" s="266"/>
      <c r="D225" s="234" t="s">
        <v>173</v>
      </c>
      <c r="E225" s="267" t="s">
        <v>19</v>
      </c>
      <c r="F225" s="268" t="s">
        <v>210</v>
      </c>
      <c r="G225" s="266"/>
      <c r="H225" s="269">
        <v>10</v>
      </c>
      <c r="I225" s="270"/>
      <c r="J225" s="266"/>
      <c r="K225" s="266"/>
      <c r="L225" s="271"/>
      <c r="M225" s="272"/>
      <c r="N225" s="273"/>
      <c r="O225" s="273"/>
      <c r="P225" s="273"/>
      <c r="Q225" s="273"/>
      <c r="R225" s="273"/>
      <c r="S225" s="273"/>
      <c r="T225" s="27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5" t="s">
        <v>173</v>
      </c>
      <c r="AU225" s="275" t="s">
        <v>85</v>
      </c>
      <c r="AV225" s="15" t="s">
        <v>169</v>
      </c>
      <c r="AW225" s="15" t="s">
        <v>37</v>
      </c>
      <c r="AX225" s="15" t="s">
        <v>81</v>
      </c>
      <c r="AY225" s="275" t="s">
        <v>161</v>
      </c>
    </row>
    <row r="226" s="2" customFormat="1" ht="16.5" customHeight="1">
      <c r="A226" s="40"/>
      <c r="B226" s="41"/>
      <c r="C226" s="254" t="s">
        <v>499</v>
      </c>
      <c r="D226" s="254" t="s">
        <v>192</v>
      </c>
      <c r="E226" s="255" t="s">
        <v>1522</v>
      </c>
      <c r="F226" s="256" t="s">
        <v>1523</v>
      </c>
      <c r="G226" s="257" t="s">
        <v>177</v>
      </c>
      <c r="H226" s="258">
        <v>10</v>
      </c>
      <c r="I226" s="259"/>
      <c r="J226" s="260">
        <f>ROUND(I226*H226,2)</f>
        <v>0</v>
      </c>
      <c r="K226" s="256" t="s">
        <v>1411</v>
      </c>
      <c r="L226" s="261"/>
      <c r="M226" s="262" t="s">
        <v>19</v>
      </c>
      <c r="N226" s="263" t="s">
        <v>48</v>
      </c>
      <c r="O226" s="86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5" t="s">
        <v>394</v>
      </c>
      <c r="AT226" s="225" t="s">
        <v>192</v>
      </c>
      <c r="AU226" s="225" t="s">
        <v>85</v>
      </c>
      <c r="AY226" s="19" t="s">
        <v>161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9" t="s">
        <v>81</v>
      </c>
      <c r="BK226" s="226">
        <f>ROUND(I226*H226,2)</f>
        <v>0</v>
      </c>
      <c r="BL226" s="19" t="s">
        <v>267</v>
      </c>
      <c r="BM226" s="225" t="s">
        <v>1524</v>
      </c>
    </row>
    <row r="227" s="2" customFormat="1" ht="24.15" customHeight="1">
      <c r="A227" s="40"/>
      <c r="B227" s="41"/>
      <c r="C227" s="214" t="s">
        <v>505</v>
      </c>
      <c r="D227" s="214" t="s">
        <v>164</v>
      </c>
      <c r="E227" s="215" t="s">
        <v>1525</v>
      </c>
      <c r="F227" s="216" t="s">
        <v>1526</v>
      </c>
      <c r="G227" s="217" t="s">
        <v>177</v>
      </c>
      <c r="H227" s="218">
        <v>14</v>
      </c>
      <c r="I227" s="219"/>
      <c r="J227" s="220">
        <f>ROUND(I227*H227,2)</f>
        <v>0</v>
      </c>
      <c r="K227" s="216" t="s">
        <v>168</v>
      </c>
      <c r="L227" s="46"/>
      <c r="M227" s="221" t="s">
        <v>19</v>
      </c>
      <c r="N227" s="222" t="s">
        <v>48</v>
      </c>
      <c r="O227" s="86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267</v>
      </c>
      <c r="AT227" s="225" t="s">
        <v>164</v>
      </c>
      <c r="AU227" s="225" t="s">
        <v>85</v>
      </c>
      <c r="AY227" s="19" t="s">
        <v>161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81</v>
      </c>
      <c r="BK227" s="226">
        <f>ROUND(I227*H227,2)</f>
        <v>0</v>
      </c>
      <c r="BL227" s="19" t="s">
        <v>267</v>
      </c>
      <c r="BM227" s="225" t="s">
        <v>1527</v>
      </c>
    </row>
    <row r="228" s="2" customFormat="1">
      <c r="A228" s="40"/>
      <c r="B228" s="41"/>
      <c r="C228" s="42"/>
      <c r="D228" s="227" t="s">
        <v>171</v>
      </c>
      <c r="E228" s="42"/>
      <c r="F228" s="228" t="s">
        <v>1528</v>
      </c>
      <c r="G228" s="42"/>
      <c r="H228" s="42"/>
      <c r="I228" s="229"/>
      <c r="J228" s="42"/>
      <c r="K228" s="42"/>
      <c r="L228" s="46"/>
      <c r="M228" s="230"/>
      <c r="N228" s="231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171</v>
      </c>
      <c r="AU228" s="19" t="s">
        <v>85</v>
      </c>
    </row>
    <row r="229" s="13" customFormat="1">
      <c r="A229" s="13"/>
      <c r="B229" s="232"/>
      <c r="C229" s="233"/>
      <c r="D229" s="234" t="s">
        <v>173</v>
      </c>
      <c r="E229" s="235" t="s">
        <v>19</v>
      </c>
      <c r="F229" s="236" t="s">
        <v>259</v>
      </c>
      <c r="G229" s="233"/>
      <c r="H229" s="237">
        <v>14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173</v>
      </c>
      <c r="AU229" s="243" t="s">
        <v>85</v>
      </c>
      <c r="AV229" s="13" t="s">
        <v>85</v>
      </c>
      <c r="AW229" s="13" t="s">
        <v>37</v>
      </c>
      <c r="AX229" s="13" t="s">
        <v>77</v>
      </c>
      <c r="AY229" s="243" t="s">
        <v>161</v>
      </c>
    </row>
    <row r="230" s="15" customFormat="1">
      <c r="A230" s="15"/>
      <c r="B230" s="265"/>
      <c r="C230" s="266"/>
      <c r="D230" s="234" t="s">
        <v>173</v>
      </c>
      <c r="E230" s="267" t="s">
        <v>19</v>
      </c>
      <c r="F230" s="268" t="s">
        <v>210</v>
      </c>
      <c r="G230" s="266"/>
      <c r="H230" s="269">
        <v>14</v>
      </c>
      <c r="I230" s="270"/>
      <c r="J230" s="266"/>
      <c r="K230" s="266"/>
      <c r="L230" s="271"/>
      <c r="M230" s="272"/>
      <c r="N230" s="273"/>
      <c r="O230" s="273"/>
      <c r="P230" s="273"/>
      <c r="Q230" s="273"/>
      <c r="R230" s="273"/>
      <c r="S230" s="273"/>
      <c r="T230" s="274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5" t="s">
        <v>173</v>
      </c>
      <c r="AU230" s="275" t="s">
        <v>85</v>
      </c>
      <c r="AV230" s="15" t="s">
        <v>169</v>
      </c>
      <c r="AW230" s="15" t="s">
        <v>37</v>
      </c>
      <c r="AX230" s="15" t="s">
        <v>81</v>
      </c>
      <c r="AY230" s="275" t="s">
        <v>161</v>
      </c>
    </row>
    <row r="231" s="2" customFormat="1" ht="16.5" customHeight="1">
      <c r="A231" s="40"/>
      <c r="B231" s="41"/>
      <c r="C231" s="254" t="s">
        <v>514</v>
      </c>
      <c r="D231" s="254" t="s">
        <v>192</v>
      </c>
      <c r="E231" s="255" t="s">
        <v>1529</v>
      </c>
      <c r="F231" s="256" t="s">
        <v>1530</v>
      </c>
      <c r="G231" s="257" t="s">
        <v>177</v>
      </c>
      <c r="H231" s="258">
        <v>14</v>
      </c>
      <c r="I231" s="259"/>
      <c r="J231" s="260">
        <f>ROUND(I231*H231,2)</f>
        <v>0</v>
      </c>
      <c r="K231" s="256" t="s">
        <v>1411</v>
      </c>
      <c r="L231" s="261"/>
      <c r="M231" s="262" t="s">
        <v>19</v>
      </c>
      <c r="N231" s="263" t="s">
        <v>48</v>
      </c>
      <c r="O231" s="86"/>
      <c r="P231" s="223">
        <f>O231*H231</f>
        <v>0</v>
      </c>
      <c r="Q231" s="223">
        <v>0</v>
      </c>
      <c r="R231" s="223">
        <f>Q231*H231</f>
        <v>0</v>
      </c>
      <c r="S231" s="223">
        <v>0</v>
      </c>
      <c r="T231" s="224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5" t="s">
        <v>394</v>
      </c>
      <c r="AT231" s="225" t="s">
        <v>192</v>
      </c>
      <c r="AU231" s="225" t="s">
        <v>85</v>
      </c>
      <c r="AY231" s="19" t="s">
        <v>161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9" t="s">
        <v>81</v>
      </c>
      <c r="BK231" s="226">
        <f>ROUND(I231*H231,2)</f>
        <v>0</v>
      </c>
      <c r="BL231" s="19" t="s">
        <v>267</v>
      </c>
      <c r="BM231" s="225" t="s">
        <v>1531</v>
      </c>
    </row>
    <row r="232" s="2" customFormat="1" ht="24.15" customHeight="1">
      <c r="A232" s="40"/>
      <c r="B232" s="41"/>
      <c r="C232" s="214" t="s">
        <v>521</v>
      </c>
      <c r="D232" s="214" t="s">
        <v>164</v>
      </c>
      <c r="E232" s="215" t="s">
        <v>1532</v>
      </c>
      <c r="F232" s="216" t="s">
        <v>1533</v>
      </c>
      <c r="G232" s="217" t="s">
        <v>177</v>
      </c>
      <c r="H232" s="218">
        <v>1</v>
      </c>
      <c r="I232" s="219"/>
      <c r="J232" s="220">
        <f>ROUND(I232*H232,2)</f>
        <v>0</v>
      </c>
      <c r="K232" s="216" t="s">
        <v>168</v>
      </c>
      <c r="L232" s="46"/>
      <c r="M232" s="221" t="s">
        <v>19</v>
      </c>
      <c r="N232" s="222" t="s">
        <v>48</v>
      </c>
      <c r="O232" s="86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267</v>
      </c>
      <c r="AT232" s="225" t="s">
        <v>164</v>
      </c>
      <c r="AU232" s="225" t="s">
        <v>85</v>
      </c>
      <c r="AY232" s="19" t="s">
        <v>161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81</v>
      </c>
      <c r="BK232" s="226">
        <f>ROUND(I232*H232,2)</f>
        <v>0</v>
      </c>
      <c r="BL232" s="19" t="s">
        <v>267</v>
      </c>
      <c r="BM232" s="225" t="s">
        <v>1534</v>
      </c>
    </row>
    <row r="233" s="2" customFormat="1">
      <c r="A233" s="40"/>
      <c r="B233" s="41"/>
      <c r="C233" s="42"/>
      <c r="D233" s="227" t="s">
        <v>171</v>
      </c>
      <c r="E233" s="42"/>
      <c r="F233" s="228" t="s">
        <v>1535</v>
      </c>
      <c r="G233" s="42"/>
      <c r="H233" s="42"/>
      <c r="I233" s="229"/>
      <c r="J233" s="42"/>
      <c r="K233" s="42"/>
      <c r="L233" s="46"/>
      <c r="M233" s="230"/>
      <c r="N233" s="231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171</v>
      </c>
      <c r="AU233" s="19" t="s">
        <v>85</v>
      </c>
    </row>
    <row r="234" s="13" customFormat="1">
      <c r="A234" s="13"/>
      <c r="B234" s="232"/>
      <c r="C234" s="233"/>
      <c r="D234" s="234" t="s">
        <v>173</v>
      </c>
      <c r="E234" s="235" t="s">
        <v>19</v>
      </c>
      <c r="F234" s="236" t="s">
        <v>81</v>
      </c>
      <c r="G234" s="233"/>
      <c r="H234" s="237">
        <v>1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173</v>
      </c>
      <c r="AU234" s="243" t="s">
        <v>85</v>
      </c>
      <c r="AV234" s="13" t="s">
        <v>85</v>
      </c>
      <c r="AW234" s="13" t="s">
        <v>37</v>
      </c>
      <c r="AX234" s="13" t="s">
        <v>77</v>
      </c>
      <c r="AY234" s="243" t="s">
        <v>161</v>
      </c>
    </row>
    <row r="235" s="15" customFormat="1">
      <c r="A235" s="15"/>
      <c r="B235" s="265"/>
      <c r="C235" s="266"/>
      <c r="D235" s="234" t="s">
        <v>173</v>
      </c>
      <c r="E235" s="267" t="s">
        <v>19</v>
      </c>
      <c r="F235" s="268" t="s">
        <v>210</v>
      </c>
      <c r="G235" s="266"/>
      <c r="H235" s="269">
        <v>1</v>
      </c>
      <c r="I235" s="270"/>
      <c r="J235" s="266"/>
      <c r="K235" s="266"/>
      <c r="L235" s="271"/>
      <c r="M235" s="272"/>
      <c r="N235" s="273"/>
      <c r="O235" s="273"/>
      <c r="P235" s="273"/>
      <c r="Q235" s="273"/>
      <c r="R235" s="273"/>
      <c r="S235" s="273"/>
      <c r="T235" s="274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5" t="s">
        <v>173</v>
      </c>
      <c r="AU235" s="275" t="s">
        <v>85</v>
      </c>
      <c r="AV235" s="15" t="s">
        <v>169</v>
      </c>
      <c r="AW235" s="15" t="s">
        <v>37</v>
      </c>
      <c r="AX235" s="15" t="s">
        <v>81</v>
      </c>
      <c r="AY235" s="275" t="s">
        <v>161</v>
      </c>
    </row>
    <row r="236" s="2" customFormat="1" ht="16.5" customHeight="1">
      <c r="A236" s="40"/>
      <c r="B236" s="41"/>
      <c r="C236" s="254" t="s">
        <v>526</v>
      </c>
      <c r="D236" s="254" t="s">
        <v>192</v>
      </c>
      <c r="E236" s="255" t="s">
        <v>1536</v>
      </c>
      <c r="F236" s="256" t="s">
        <v>1512</v>
      </c>
      <c r="G236" s="257" t="s">
        <v>177</v>
      </c>
      <c r="H236" s="258">
        <v>1</v>
      </c>
      <c r="I236" s="259"/>
      <c r="J236" s="260">
        <f>ROUND(I236*H236,2)</f>
        <v>0</v>
      </c>
      <c r="K236" s="256" t="s">
        <v>1411</v>
      </c>
      <c r="L236" s="261"/>
      <c r="M236" s="262" t="s">
        <v>19</v>
      </c>
      <c r="N236" s="263" t="s">
        <v>48</v>
      </c>
      <c r="O236" s="86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5" t="s">
        <v>394</v>
      </c>
      <c r="AT236" s="225" t="s">
        <v>192</v>
      </c>
      <c r="AU236" s="225" t="s">
        <v>85</v>
      </c>
      <c r="AY236" s="19" t="s">
        <v>161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9" t="s">
        <v>81</v>
      </c>
      <c r="BK236" s="226">
        <f>ROUND(I236*H236,2)</f>
        <v>0</v>
      </c>
      <c r="BL236" s="19" t="s">
        <v>267</v>
      </c>
      <c r="BM236" s="225" t="s">
        <v>1537</v>
      </c>
    </row>
    <row r="237" s="2" customFormat="1" ht="21.75" customHeight="1">
      <c r="A237" s="40"/>
      <c r="B237" s="41"/>
      <c r="C237" s="214" t="s">
        <v>534</v>
      </c>
      <c r="D237" s="214" t="s">
        <v>164</v>
      </c>
      <c r="E237" s="215" t="s">
        <v>1538</v>
      </c>
      <c r="F237" s="216" t="s">
        <v>1539</v>
      </c>
      <c r="G237" s="217" t="s">
        <v>177</v>
      </c>
      <c r="H237" s="218">
        <v>3</v>
      </c>
      <c r="I237" s="219"/>
      <c r="J237" s="220">
        <f>ROUND(I237*H237,2)</f>
        <v>0</v>
      </c>
      <c r="K237" s="216" t="s">
        <v>168</v>
      </c>
      <c r="L237" s="46"/>
      <c r="M237" s="221" t="s">
        <v>19</v>
      </c>
      <c r="N237" s="222" t="s">
        <v>48</v>
      </c>
      <c r="O237" s="86"/>
      <c r="P237" s="223">
        <f>O237*H237</f>
        <v>0</v>
      </c>
      <c r="Q237" s="223">
        <v>0</v>
      </c>
      <c r="R237" s="223">
        <f>Q237*H237</f>
        <v>0</v>
      </c>
      <c r="S237" s="223">
        <v>0</v>
      </c>
      <c r="T237" s="224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5" t="s">
        <v>267</v>
      </c>
      <c r="AT237" s="225" t="s">
        <v>164</v>
      </c>
      <c r="AU237" s="225" t="s">
        <v>85</v>
      </c>
      <c r="AY237" s="19" t="s">
        <v>161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9" t="s">
        <v>81</v>
      </c>
      <c r="BK237" s="226">
        <f>ROUND(I237*H237,2)</f>
        <v>0</v>
      </c>
      <c r="BL237" s="19" t="s">
        <v>267</v>
      </c>
      <c r="BM237" s="225" t="s">
        <v>1540</v>
      </c>
    </row>
    <row r="238" s="2" customFormat="1">
      <c r="A238" s="40"/>
      <c r="B238" s="41"/>
      <c r="C238" s="42"/>
      <c r="D238" s="227" t="s">
        <v>171</v>
      </c>
      <c r="E238" s="42"/>
      <c r="F238" s="228" t="s">
        <v>1541</v>
      </c>
      <c r="G238" s="42"/>
      <c r="H238" s="42"/>
      <c r="I238" s="229"/>
      <c r="J238" s="42"/>
      <c r="K238" s="42"/>
      <c r="L238" s="46"/>
      <c r="M238" s="230"/>
      <c r="N238" s="231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171</v>
      </c>
      <c r="AU238" s="19" t="s">
        <v>85</v>
      </c>
    </row>
    <row r="239" s="13" customFormat="1">
      <c r="A239" s="13"/>
      <c r="B239" s="232"/>
      <c r="C239" s="233"/>
      <c r="D239" s="234" t="s">
        <v>173</v>
      </c>
      <c r="E239" s="235" t="s">
        <v>19</v>
      </c>
      <c r="F239" s="236" t="s">
        <v>162</v>
      </c>
      <c r="G239" s="233"/>
      <c r="H239" s="237">
        <v>3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173</v>
      </c>
      <c r="AU239" s="243" t="s">
        <v>85</v>
      </c>
      <c r="AV239" s="13" t="s">
        <v>85</v>
      </c>
      <c r="AW239" s="13" t="s">
        <v>37</v>
      </c>
      <c r="AX239" s="13" t="s">
        <v>77</v>
      </c>
      <c r="AY239" s="243" t="s">
        <v>161</v>
      </c>
    </row>
    <row r="240" s="15" customFormat="1">
      <c r="A240" s="15"/>
      <c r="B240" s="265"/>
      <c r="C240" s="266"/>
      <c r="D240" s="234" t="s">
        <v>173</v>
      </c>
      <c r="E240" s="267" t="s">
        <v>19</v>
      </c>
      <c r="F240" s="268" t="s">
        <v>210</v>
      </c>
      <c r="G240" s="266"/>
      <c r="H240" s="269">
        <v>3</v>
      </c>
      <c r="I240" s="270"/>
      <c r="J240" s="266"/>
      <c r="K240" s="266"/>
      <c r="L240" s="271"/>
      <c r="M240" s="272"/>
      <c r="N240" s="273"/>
      <c r="O240" s="273"/>
      <c r="P240" s="273"/>
      <c r="Q240" s="273"/>
      <c r="R240" s="273"/>
      <c r="S240" s="273"/>
      <c r="T240" s="274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5" t="s">
        <v>173</v>
      </c>
      <c r="AU240" s="275" t="s">
        <v>85</v>
      </c>
      <c r="AV240" s="15" t="s">
        <v>169</v>
      </c>
      <c r="AW240" s="15" t="s">
        <v>37</v>
      </c>
      <c r="AX240" s="15" t="s">
        <v>81</v>
      </c>
      <c r="AY240" s="275" t="s">
        <v>161</v>
      </c>
    </row>
    <row r="241" s="2" customFormat="1" ht="16.5" customHeight="1">
      <c r="A241" s="40"/>
      <c r="B241" s="41"/>
      <c r="C241" s="254" t="s">
        <v>543</v>
      </c>
      <c r="D241" s="254" t="s">
        <v>192</v>
      </c>
      <c r="E241" s="255" t="s">
        <v>1542</v>
      </c>
      <c r="F241" s="256" t="s">
        <v>1543</v>
      </c>
      <c r="G241" s="257" t="s">
        <v>1435</v>
      </c>
      <c r="H241" s="258">
        <v>3</v>
      </c>
      <c r="I241" s="259"/>
      <c r="J241" s="260">
        <f>ROUND(I241*H241,2)</f>
        <v>0</v>
      </c>
      <c r="K241" s="256" t="s">
        <v>1411</v>
      </c>
      <c r="L241" s="261"/>
      <c r="M241" s="262" t="s">
        <v>19</v>
      </c>
      <c r="N241" s="263" t="s">
        <v>48</v>
      </c>
      <c r="O241" s="86"/>
      <c r="P241" s="223">
        <f>O241*H241</f>
        <v>0</v>
      </c>
      <c r="Q241" s="223">
        <v>0</v>
      </c>
      <c r="R241" s="223">
        <f>Q241*H241</f>
        <v>0</v>
      </c>
      <c r="S241" s="223">
        <v>0</v>
      </c>
      <c r="T241" s="224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5" t="s">
        <v>394</v>
      </c>
      <c r="AT241" s="225" t="s">
        <v>192</v>
      </c>
      <c r="AU241" s="225" t="s">
        <v>85</v>
      </c>
      <c r="AY241" s="19" t="s">
        <v>161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9" t="s">
        <v>81</v>
      </c>
      <c r="BK241" s="226">
        <f>ROUND(I241*H241,2)</f>
        <v>0</v>
      </c>
      <c r="BL241" s="19" t="s">
        <v>267</v>
      </c>
      <c r="BM241" s="225" t="s">
        <v>1544</v>
      </c>
    </row>
    <row r="242" s="2" customFormat="1" ht="16.5" customHeight="1">
      <c r="A242" s="40"/>
      <c r="B242" s="41"/>
      <c r="C242" s="214" t="s">
        <v>550</v>
      </c>
      <c r="D242" s="214" t="s">
        <v>164</v>
      </c>
      <c r="E242" s="215" t="s">
        <v>1545</v>
      </c>
      <c r="F242" s="216" t="s">
        <v>1546</v>
      </c>
      <c r="G242" s="217" t="s">
        <v>177</v>
      </c>
      <c r="H242" s="218">
        <v>54</v>
      </c>
      <c r="I242" s="219"/>
      <c r="J242" s="220">
        <f>ROUND(I242*H242,2)</f>
        <v>0</v>
      </c>
      <c r="K242" s="216" t="s">
        <v>168</v>
      </c>
      <c r="L242" s="46"/>
      <c r="M242" s="221" t="s">
        <v>19</v>
      </c>
      <c r="N242" s="222" t="s">
        <v>48</v>
      </c>
      <c r="O242" s="86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267</v>
      </c>
      <c r="AT242" s="225" t="s">
        <v>164</v>
      </c>
      <c r="AU242" s="225" t="s">
        <v>85</v>
      </c>
      <c r="AY242" s="19" t="s">
        <v>161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9" t="s">
        <v>81</v>
      </c>
      <c r="BK242" s="226">
        <f>ROUND(I242*H242,2)</f>
        <v>0</v>
      </c>
      <c r="BL242" s="19" t="s">
        <v>267</v>
      </c>
      <c r="BM242" s="225" t="s">
        <v>1547</v>
      </c>
    </row>
    <row r="243" s="2" customFormat="1">
      <c r="A243" s="40"/>
      <c r="B243" s="41"/>
      <c r="C243" s="42"/>
      <c r="D243" s="227" t="s">
        <v>171</v>
      </c>
      <c r="E243" s="42"/>
      <c r="F243" s="228" t="s">
        <v>1548</v>
      </c>
      <c r="G243" s="42"/>
      <c r="H243" s="42"/>
      <c r="I243" s="229"/>
      <c r="J243" s="42"/>
      <c r="K243" s="42"/>
      <c r="L243" s="46"/>
      <c r="M243" s="230"/>
      <c r="N243" s="231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171</v>
      </c>
      <c r="AU243" s="19" t="s">
        <v>85</v>
      </c>
    </row>
    <row r="244" s="13" customFormat="1">
      <c r="A244" s="13"/>
      <c r="B244" s="232"/>
      <c r="C244" s="233"/>
      <c r="D244" s="234" t="s">
        <v>173</v>
      </c>
      <c r="E244" s="235" t="s">
        <v>19</v>
      </c>
      <c r="F244" s="236" t="s">
        <v>1549</v>
      </c>
      <c r="G244" s="233"/>
      <c r="H244" s="237">
        <v>54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173</v>
      </c>
      <c r="AU244" s="243" t="s">
        <v>85</v>
      </c>
      <c r="AV244" s="13" t="s">
        <v>85</v>
      </c>
      <c r="AW244" s="13" t="s">
        <v>37</v>
      </c>
      <c r="AX244" s="13" t="s">
        <v>77</v>
      </c>
      <c r="AY244" s="243" t="s">
        <v>161</v>
      </c>
    </row>
    <row r="245" s="15" customFormat="1">
      <c r="A245" s="15"/>
      <c r="B245" s="265"/>
      <c r="C245" s="266"/>
      <c r="D245" s="234" t="s">
        <v>173</v>
      </c>
      <c r="E245" s="267" t="s">
        <v>19</v>
      </c>
      <c r="F245" s="268" t="s">
        <v>210</v>
      </c>
      <c r="G245" s="266"/>
      <c r="H245" s="269">
        <v>54</v>
      </c>
      <c r="I245" s="270"/>
      <c r="J245" s="266"/>
      <c r="K245" s="266"/>
      <c r="L245" s="271"/>
      <c r="M245" s="272"/>
      <c r="N245" s="273"/>
      <c r="O245" s="273"/>
      <c r="P245" s="273"/>
      <c r="Q245" s="273"/>
      <c r="R245" s="273"/>
      <c r="S245" s="273"/>
      <c r="T245" s="274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5" t="s">
        <v>173</v>
      </c>
      <c r="AU245" s="275" t="s">
        <v>85</v>
      </c>
      <c r="AV245" s="15" t="s">
        <v>169</v>
      </c>
      <c r="AW245" s="15" t="s">
        <v>37</v>
      </c>
      <c r="AX245" s="15" t="s">
        <v>81</v>
      </c>
      <c r="AY245" s="275" t="s">
        <v>161</v>
      </c>
    </row>
    <row r="246" s="2" customFormat="1" ht="16.5" customHeight="1">
      <c r="A246" s="40"/>
      <c r="B246" s="41"/>
      <c r="C246" s="254" t="s">
        <v>559</v>
      </c>
      <c r="D246" s="254" t="s">
        <v>192</v>
      </c>
      <c r="E246" s="255" t="s">
        <v>1550</v>
      </c>
      <c r="F246" s="256" t="s">
        <v>1551</v>
      </c>
      <c r="G246" s="257" t="s">
        <v>177</v>
      </c>
      <c r="H246" s="258">
        <v>21</v>
      </c>
      <c r="I246" s="259"/>
      <c r="J246" s="260">
        <f>ROUND(I246*H246,2)</f>
        <v>0</v>
      </c>
      <c r="K246" s="256" t="s">
        <v>1411</v>
      </c>
      <c r="L246" s="261"/>
      <c r="M246" s="262" t="s">
        <v>19</v>
      </c>
      <c r="N246" s="263" t="s">
        <v>48</v>
      </c>
      <c r="O246" s="86"/>
      <c r="P246" s="223">
        <f>O246*H246</f>
        <v>0</v>
      </c>
      <c r="Q246" s="223">
        <v>0</v>
      </c>
      <c r="R246" s="223">
        <f>Q246*H246</f>
        <v>0</v>
      </c>
      <c r="S246" s="223">
        <v>0</v>
      </c>
      <c r="T246" s="224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5" t="s">
        <v>394</v>
      </c>
      <c r="AT246" s="225" t="s">
        <v>192</v>
      </c>
      <c r="AU246" s="225" t="s">
        <v>85</v>
      </c>
      <c r="AY246" s="19" t="s">
        <v>161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9" t="s">
        <v>81</v>
      </c>
      <c r="BK246" s="226">
        <f>ROUND(I246*H246,2)</f>
        <v>0</v>
      </c>
      <c r="BL246" s="19" t="s">
        <v>267</v>
      </c>
      <c r="BM246" s="225" t="s">
        <v>1552</v>
      </c>
    </row>
    <row r="247" s="13" customFormat="1">
      <c r="A247" s="13"/>
      <c r="B247" s="232"/>
      <c r="C247" s="233"/>
      <c r="D247" s="234" t="s">
        <v>173</v>
      </c>
      <c r="E247" s="235" t="s">
        <v>19</v>
      </c>
      <c r="F247" s="236" t="s">
        <v>7</v>
      </c>
      <c r="G247" s="233"/>
      <c r="H247" s="237">
        <v>21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173</v>
      </c>
      <c r="AU247" s="243" t="s">
        <v>85</v>
      </c>
      <c r="AV247" s="13" t="s">
        <v>85</v>
      </c>
      <c r="AW247" s="13" t="s">
        <v>37</v>
      </c>
      <c r="AX247" s="13" t="s">
        <v>77</v>
      </c>
      <c r="AY247" s="243" t="s">
        <v>161</v>
      </c>
    </row>
    <row r="248" s="15" customFormat="1">
      <c r="A248" s="15"/>
      <c r="B248" s="265"/>
      <c r="C248" s="266"/>
      <c r="D248" s="234" t="s">
        <v>173</v>
      </c>
      <c r="E248" s="267" t="s">
        <v>19</v>
      </c>
      <c r="F248" s="268" t="s">
        <v>210</v>
      </c>
      <c r="G248" s="266"/>
      <c r="H248" s="269">
        <v>21</v>
      </c>
      <c r="I248" s="270"/>
      <c r="J248" s="266"/>
      <c r="K248" s="266"/>
      <c r="L248" s="271"/>
      <c r="M248" s="272"/>
      <c r="N248" s="273"/>
      <c r="O248" s="273"/>
      <c r="P248" s="273"/>
      <c r="Q248" s="273"/>
      <c r="R248" s="273"/>
      <c r="S248" s="273"/>
      <c r="T248" s="274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5" t="s">
        <v>173</v>
      </c>
      <c r="AU248" s="275" t="s">
        <v>85</v>
      </c>
      <c r="AV248" s="15" t="s">
        <v>169</v>
      </c>
      <c r="AW248" s="15" t="s">
        <v>37</v>
      </c>
      <c r="AX248" s="15" t="s">
        <v>81</v>
      </c>
      <c r="AY248" s="275" t="s">
        <v>161</v>
      </c>
    </row>
    <row r="249" s="2" customFormat="1" ht="16.5" customHeight="1">
      <c r="A249" s="40"/>
      <c r="B249" s="41"/>
      <c r="C249" s="254" t="s">
        <v>566</v>
      </c>
      <c r="D249" s="254" t="s">
        <v>192</v>
      </c>
      <c r="E249" s="255" t="s">
        <v>1553</v>
      </c>
      <c r="F249" s="256" t="s">
        <v>1554</v>
      </c>
      <c r="G249" s="257" t="s">
        <v>177</v>
      </c>
      <c r="H249" s="258">
        <v>33</v>
      </c>
      <c r="I249" s="259"/>
      <c r="J249" s="260">
        <f>ROUND(I249*H249,2)</f>
        <v>0</v>
      </c>
      <c r="K249" s="256" t="s">
        <v>1411</v>
      </c>
      <c r="L249" s="261"/>
      <c r="M249" s="262" t="s">
        <v>19</v>
      </c>
      <c r="N249" s="263" t="s">
        <v>48</v>
      </c>
      <c r="O249" s="86"/>
      <c r="P249" s="223">
        <f>O249*H249</f>
        <v>0</v>
      </c>
      <c r="Q249" s="223">
        <v>0</v>
      </c>
      <c r="R249" s="223">
        <f>Q249*H249</f>
        <v>0</v>
      </c>
      <c r="S249" s="223">
        <v>0</v>
      </c>
      <c r="T249" s="224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5" t="s">
        <v>394</v>
      </c>
      <c r="AT249" s="225" t="s">
        <v>192</v>
      </c>
      <c r="AU249" s="225" t="s">
        <v>85</v>
      </c>
      <c r="AY249" s="19" t="s">
        <v>161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9" t="s">
        <v>81</v>
      </c>
      <c r="BK249" s="226">
        <f>ROUND(I249*H249,2)</f>
        <v>0</v>
      </c>
      <c r="BL249" s="19" t="s">
        <v>267</v>
      </c>
      <c r="BM249" s="225" t="s">
        <v>1555</v>
      </c>
    </row>
    <row r="250" s="13" customFormat="1">
      <c r="A250" s="13"/>
      <c r="B250" s="232"/>
      <c r="C250" s="233"/>
      <c r="D250" s="234" t="s">
        <v>173</v>
      </c>
      <c r="E250" s="235" t="s">
        <v>19</v>
      </c>
      <c r="F250" s="236" t="s">
        <v>401</v>
      </c>
      <c r="G250" s="233"/>
      <c r="H250" s="237">
        <v>33</v>
      </c>
      <c r="I250" s="238"/>
      <c r="J250" s="233"/>
      <c r="K250" s="233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173</v>
      </c>
      <c r="AU250" s="243" t="s">
        <v>85</v>
      </c>
      <c r="AV250" s="13" t="s">
        <v>85</v>
      </c>
      <c r="AW250" s="13" t="s">
        <v>37</v>
      </c>
      <c r="AX250" s="13" t="s">
        <v>77</v>
      </c>
      <c r="AY250" s="243" t="s">
        <v>161</v>
      </c>
    </row>
    <row r="251" s="15" customFormat="1">
      <c r="A251" s="15"/>
      <c r="B251" s="265"/>
      <c r="C251" s="266"/>
      <c r="D251" s="234" t="s">
        <v>173</v>
      </c>
      <c r="E251" s="267" t="s">
        <v>19</v>
      </c>
      <c r="F251" s="268" t="s">
        <v>210</v>
      </c>
      <c r="G251" s="266"/>
      <c r="H251" s="269">
        <v>33</v>
      </c>
      <c r="I251" s="270"/>
      <c r="J251" s="266"/>
      <c r="K251" s="266"/>
      <c r="L251" s="271"/>
      <c r="M251" s="272"/>
      <c r="N251" s="273"/>
      <c r="O251" s="273"/>
      <c r="P251" s="273"/>
      <c r="Q251" s="273"/>
      <c r="R251" s="273"/>
      <c r="S251" s="273"/>
      <c r="T251" s="274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5" t="s">
        <v>173</v>
      </c>
      <c r="AU251" s="275" t="s">
        <v>85</v>
      </c>
      <c r="AV251" s="15" t="s">
        <v>169</v>
      </c>
      <c r="AW251" s="15" t="s">
        <v>37</v>
      </c>
      <c r="AX251" s="15" t="s">
        <v>81</v>
      </c>
      <c r="AY251" s="275" t="s">
        <v>161</v>
      </c>
    </row>
    <row r="252" s="2" customFormat="1" ht="16.5" customHeight="1">
      <c r="A252" s="40"/>
      <c r="B252" s="41"/>
      <c r="C252" s="214" t="s">
        <v>572</v>
      </c>
      <c r="D252" s="214" t="s">
        <v>164</v>
      </c>
      <c r="E252" s="215" t="s">
        <v>1556</v>
      </c>
      <c r="F252" s="216" t="s">
        <v>1557</v>
      </c>
      <c r="G252" s="217" t="s">
        <v>177</v>
      </c>
      <c r="H252" s="218">
        <v>26</v>
      </c>
      <c r="I252" s="219"/>
      <c r="J252" s="220">
        <f>ROUND(I252*H252,2)</f>
        <v>0</v>
      </c>
      <c r="K252" s="216" t="s">
        <v>168</v>
      </c>
      <c r="L252" s="46"/>
      <c r="M252" s="221" t="s">
        <v>19</v>
      </c>
      <c r="N252" s="222" t="s">
        <v>48</v>
      </c>
      <c r="O252" s="86"/>
      <c r="P252" s="223">
        <f>O252*H252</f>
        <v>0</v>
      </c>
      <c r="Q252" s="223">
        <v>0</v>
      </c>
      <c r="R252" s="223">
        <f>Q252*H252</f>
        <v>0</v>
      </c>
      <c r="S252" s="223">
        <v>0</v>
      </c>
      <c r="T252" s="224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5" t="s">
        <v>267</v>
      </c>
      <c r="AT252" s="225" t="s">
        <v>164</v>
      </c>
      <c r="AU252" s="225" t="s">
        <v>85</v>
      </c>
      <c r="AY252" s="19" t="s">
        <v>161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9" t="s">
        <v>81</v>
      </c>
      <c r="BK252" s="226">
        <f>ROUND(I252*H252,2)</f>
        <v>0</v>
      </c>
      <c r="BL252" s="19" t="s">
        <v>267</v>
      </c>
      <c r="BM252" s="225" t="s">
        <v>1558</v>
      </c>
    </row>
    <row r="253" s="2" customFormat="1">
      <c r="A253" s="40"/>
      <c r="B253" s="41"/>
      <c r="C253" s="42"/>
      <c r="D253" s="227" t="s">
        <v>171</v>
      </c>
      <c r="E253" s="42"/>
      <c r="F253" s="228" t="s">
        <v>1559</v>
      </c>
      <c r="G253" s="42"/>
      <c r="H253" s="42"/>
      <c r="I253" s="229"/>
      <c r="J253" s="42"/>
      <c r="K253" s="42"/>
      <c r="L253" s="46"/>
      <c r="M253" s="230"/>
      <c r="N253" s="231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171</v>
      </c>
      <c r="AU253" s="19" t="s">
        <v>85</v>
      </c>
    </row>
    <row r="254" s="13" customFormat="1">
      <c r="A254" s="13"/>
      <c r="B254" s="232"/>
      <c r="C254" s="233"/>
      <c r="D254" s="234" t="s">
        <v>173</v>
      </c>
      <c r="E254" s="235" t="s">
        <v>19</v>
      </c>
      <c r="F254" s="236" t="s">
        <v>345</v>
      </c>
      <c r="G254" s="233"/>
      <c r="H254" s="237">
        <v>26</v>
      </c>
      <c r="I254" s="238"/>
      <c r="J254" s="233"/>
      <c r="K254" s="233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173</v>
      </c>
      <c r="AU254" s="243" t="s">
        <v>85</v>
      </c>
      <c r="AV254" s="13" t="s">
        <v>85</v>
      </c>
      <c r="AW254" s="13" t="s">
        <v>37</v>
      </c>
      <c r="AX254" s="13" t="s">
        <v>77</v>
      </c>
      <c r="AY254" s="243" t="s">
        <v>161</v>
      </c>
    </row>
    <row r="255" s="15" customFormat="1">
      <c r="A255" s="15"/>
      <c r="B255" s="265"/>
      <c r="C255" s="266"/>
      <c r="D255" s="234" t="s">
        <v>173</v>
      </c>
      <c r="E255" s="267" t="s">
        <v>19</v>
      </c>
      <c r="F255" s="268" t="s">
        <v>210</v>
      </c>
      <c r="G255" s="266"/>
      <c r="H255" s="269">
        <v>26</v>
      </c>
      <c r="I255" s="270"/>
      <c r="J255" s="266"/>
      <c r="K255" s="266"/>
      <c r="L255" s="271"/>
      <c r="M255" s="272"/>
      <c r="N255" s="273"/>
      <c r="O255" s="273"/>
      <c r="P255" s="273"/>
      <c r="Q255" s="273"/>
      <c r="R255" s="273"/>
      <c r="S255" s="273"/>
      <c r="T255" s="274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5" t="s">
        <v>173</v>
      </c>
      <c r="AU255" s="275" t="s">
        <v>85</v>
      </c>
      <c r="AV255" s="15" t="s">
        <v>169</v>
      </c>
      <c r="AW255" s="15" t="s">
        <v>37</v>
      </c>
      <c r="AX255" s="15" t="s">
        <v>81</v>
      </c>
      <c r="AY255" s="275" t="s">
        <v>161</v>
      </c>
    </row>
    <row r="256" s="2" customFormat="1" ht="16.5" customHeight="1">
      <c r="A256" s="40"/>
      <c r="B256" s="41"/>
      <c r="C256" s="254" t="s">
        <v>578</v>
      </c>
      <c r="D256" s="254" t="s">
        <v>192</v>
      </c>
      <c r="E256" s="255" t="s">
        <v>1560</v>
      </c>
      <c r="F256" s="256" t="s">
        <v>1561</v>
      </c>
      <c r="G256" s="257" t="s">
        <v>177</v>
      </c>
      <c r="H256" s="258">
        <v>5</v>
      </c>
      <c r="I256" s="259"/>
      <c r="J256" s="260">
        <f>ROUND(I256*H256,2)</f>
        <v>0</v>
      </c>
      <c r="K256" s="256" t="s">
        <v>1411</v>
      </c>
      <c r="L256" s="261"/>
      <c r="M256" s="262" t="s">
        <v>19</v>
      </c>
      <c r="N256" s="263" t="s">
        <v>48</v>
      </c>
      <c r="O256" s="86"/>
      <c r="P256" s="223">
        <f>O256*H256</f>
        <v>0</v>
      </c>
      <c r="Q256" s="223">
        <v>0</v>
      </c>
      <c r="R256" s="223">
        <f>Q256*H256</f>
        <v>0</v>
      </c>
      <c r="S256" s="223">
        <v>0</v>
      </c>
      <c r="T256" s="224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5" t="s">
        <v>394</v>
      </c>
      <c r="AT256" s="225" t="s">
        <v>192</v>
      </c>
      <c r="AU256" s="225" t="s">
        <v>85</v>
      </c>
      <c r="AY256" s="19" t="s">
        <v>161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9" t="s">
        <v>81</v>
      </c>
      <c r="BK256" s="226">
        <f>ROUND(I256*H256,2)</f>
        <v>0</v>
      </c>
      <c r="BL256" s="19" t="s">
        <v>267</v>
      </c>
      <c r="BM256" s="225" t="s">
        <v>1562</v>
      </c>
    </row>
    <row r="257" s="13" customFormat="1">
      <c r="A257" s="13"/>
      <c r="B257" s="232"/>
      <c r="C257" s="233"/>
      <c r="D257" s="234" t="s">
        <v>173</v>
      </c>
      <c r="E257" s="235" t="s">
        <v>19</v>
      </c>
      <c r="F257" s="236" t="s">
        <v>191</v>
      </c>
      <c r="G257" s="233"/>
      <c r="H257" s="237">
        <v>5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173</v>
      </c>
      <c r="AU257" s="243" t="s">
        <v>85</v>
      </c>
      <c r="AV257" s="13" t="s">
        <v>85</v>
      </c>
      <c r="AW257" s="13" t="s">
        <v>37</v>
      </c>
      <c r="AX257" s="13" t="s">
        <v>77</v>
      </c>
      <c r="AY257" s="243" t="s">
        <v>161</v>
      </c>
    </row>
    <row r="258" s="15" customFormat="1">
      <c r="A258" s="15"/>
      <c r="B258" s="265"/>
      <c r="C258" s="266"/>
      <c r="D258" s="234" t="s">
        <v>173</v>
      </c>
      <c r="E258" s="267" t="s">
        <v>19</v>
      </c>
      <c r="F258" s="268" t="s">
        <v>210</v>
      </c>
      <c r="G258" s="266"/>
      <c r="H258" s="269">
        <v>5</v>
      </c>
      <c r="I258" s="270"/>
      <c r="J258" s="266"/>
      <c r="K258" s="266"/>
      <c r="L258" s="271"/>
      <c r="M258" s="272"/>
      <c r="N258" s="273"/>
      <c r="O258" s="273"/>
      <c r="P258" s="273"/>
      <c r="Q258" s="273"/>
      <c r="R258" s="273"/>
      <c r="S258" s="273"/>
      <c r="T258" s="274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5" t="s">
        <v>173</v>
      </c>
      <c r="AU258" s="275" t="s">
        <v>85</v>
      </c>
      <c r="AV258" s="15" t="s">
        <v>169</v>
      </c>
      <c r="AW258" s="15" t="s">
        <v>37</v>
      </c>
      <c r="AX258" s="15" t="s">
        <v>81</v>
      </c>
      <c r="AY258" s="275" t="s">
        <v>161</v>
      </c>
    </row>
    <row r="259" s="2" customFormat="1" ht="16.5" customHeight="1">
      <c r="A259" s="40"/>
      <c r="B259" s="41"/>
      <c r="C259" s="254" t="s">
        <v>585</v>
      </c>
      <c r="D259" s="254" t="s">
        <v>192</v>
      </c>
      <c r="E259" s="255" t="s">
        <v>1563</v>
      </c>
      <c r="F259" s="256" t="s">
        <v>1564</v>
      </c>
      <c r="G259" s="257" t="s">
        <v>177</v>
      </c>
      <c r="H259" s="258">
        <v>21</v>
      </c>
      <c r="I259" s="259"/>
      <c r="J259" s="260">
        <f>ROUND(I259*H259,2)</f>
        <v>0</v>
      </c>
      <c r="K259" s="256" t="s">
        <v>1411</v>
      </c>
      <c r="L259" s="261"/>
      <c r="M259" s="262" t="s">
        <v>19</v>
      </c>
      <c r="N259" s="263" t="s">
        <v>48</v>
      </c>
      <c r="O259" s="86"/>
      <c r="P259" s="223">
        <f>O259*H259</f>
        <v>0</v>
      </c>
      <c r="Q259" s="223">
        <v>0</v>
      </c>
      <c r="R259" s="223">
        <f>Q259*H259</f>
        <v>0</v>
      </c>
      <c r="S259" s="223">
        <v>0</v>
      </c>
      <c r="T259" s="224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5" t="s">
        <v>394</v>
      </c>
      <c r="AT259" s="225" t="s">
        <v>192</v>
      </c>
      <c r="AU259" s="225" t="s">
        <v>85</v>
      </c>
      <c r="AY259" s="19" t="s">
        <v>161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9" t="s">
        <v>81</v>
      </c>
      <c r="BK259" s="226">
        <f>ROUND(I259*H259,2)</f>
        <v>0</v>
      </c>
      <c r="BL259" s="19" t="s">
        <v>267</v>
      </c>
      <c r="BM259" s="225" t="s">
        <v>1565</v>
      </c>
    </row>
    <row r="260" s="13" customFormat="1">
      <c r="A260" s="13"/>
      <c r="B260" s="232"/>
      <c r="C260" s="233"/>
      <c r="D260" s="234" t="s">
        <v>173</v>
      </c>
      <c r="E260" s="235" t="s">
        <v>19</v>
      </c>
      <c r="F260" s="236" t="s">
        <v>7</v>
      </c>
      <c r="G260" s="233"/>
      <c r="H260" s="237">
        <v>21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173</v>
      </c>
      <c r="AU260" s="243" t="s">
        <v>85</v>
      </c>
      <c r="AV260" s="13" t="s">
        <v>85</v>
      </c>
      <c r="AW260" s="13" t="s">
        <v>37</v>
      </c>
      <c r="AX260" s="13" t="s">
        <v>77</v>
      </c>
      <c r="AY260" s="243" t="s">
        <v>161</v>
      </c>
    </row>
    <row r="261" s="15" customFormat="1">
      <c r="A261" s="15"/>
      <c r="B261" s="265"/>
      <c r="C261" s="266"/>
      <c r="D261" s="234" t="s">
        <v>173</v>
      </c>
      <c r="E261" s="267" t="s">
        <v>19</v>
      </c>
      <c r="F261" s="268" t="s">
        <v>210</v>
      </c>
      <c r="G261" s="266"/>
      <c r="H261" s="269">
        <v>21</v>
      </c>
      <c r="I261" s="270"/>
      <c r="J261" s="266"/>
      <c r="K261" s="266"/>
      <c r="L261" s="271"/>
      <c r="M261" s="272"/>
      <c r="N261" s="273"/>
      <c r="O261" s="273"/>
      <c r="P261" s="273"/>
      <c r="Q261" s="273"/>
      <c r="R261" s="273"/>
      <c r="S261" s="273"/>
      <c r="T261" s="274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5" t="s">
        <v>173</v>
      </c>
      <c r="AU261" s="275" t="s">
        <v>85</v>
      </c>
      <c r="AV261" s="15" t="s">
        <v>169</v>
      </c>
      <c r="AW261" s="15" t="s">
        <v>37</v>
      </c>
      <c r="AX261" s="15" t="s">
        <v>81</v>
      </c>
      <c r="AY261" s="275" t="s">
        <v>161</v>
      </c>
    </row>
    <row r="262" s="2" customFormat="1" ht="24.15" customHeight="1">
      <c r="A262" s="40"/>
      <c r="B262" s="41"/>
      <c r="C262" s="214" t="s">
        <v>590</v>
      </c>
      <c r="D262" s="214" t="s">
        <v>164</v>
      </c>
      <c r="E262" s="215" t="s">
        <v>1566</v>
      </c>
      <c r="F262" s="216" t="s">
        <v>1567</v>
      </c>
      <c r="G262" s="217" t="s">
        <v>177</v>
      </c>
      <c r="H262" s="218">
        <v>8</v>
      </c>
      <c r="I262" s="219"/>
      <c r="J262" s="220">
        <f>ROUND(I262*H262,2)</f>
        <v>0</v>
      </c>
      <c r="K262" s="216" t="s">
        <v>168</v>
      </c>
      <c r="L262" s="46"/>
      <c r="M262" s="221" t="s">
        <v>19</v>
      </c>
      <c r="N262" s="222" t="s">
        <v>48</v>
      </c>
      <c r="O262" s="86"/>
      <c r="P262" s="223">
        <f>O262*H262</f>
        <v>0</v>
      </c>
      <c r="Q262" s="223">
        <v>0</v>
      </c>
      <c r="R262" s="223">
        <f>Q262*H262</f>
        <v>0</v>
      </c>
      <c r="S262" s="223">
        <v>0</v>
      </c>
      <c r="T262" s="224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5" t="s">
        <v>267</v>
      </c>
      <c r="AT262" s="225" t="s">
        <v>164</v>
      </c>
      <c r="AU262" s="225" t="s">
        <v>85</v>
      </c>
      <c r="AY262" s="19" t="s">
        <v>161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9" t="s">
        <v>81</v>
      </c>
      <c r="BK262" s="226">
        <f>ROUND(I262*H262,2)</f>
        <v>0</v>
      </c>
      <c r="BL262" s="19" t="s">
        <v>267</v>
      </c>
      <c r="BM262" s="225" t="s">
        <v>1568</v>
      </c>
    </row>
    <row r="263" s="2" customFormat="1">
      <c r="A263" s="40"/>
      <c r="B263" s="41"/>
      <c r="C263" s="42"/>
      <c r="D263" s="227" t="s">
        <v>171</v>
      </c>
      <c r="E263" s="42"/>
      <c r="F263" s="228" t="s">
        <v>1569</v>
      </c>
      <c r="G263" s="42"/>
      <c r="H263" s="42"/>
      <c r="I263" s="229"/>
      <c r="J263" s="42"/>
      <c r="K263" s="42"/>
      <c r="L263" s="46"/>
      <c r="M263" s="230"/>
      <c r="N263" s="231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171</v>
      </c>
      <c r="AU263" s="19" t="s">
        <v>85</v>
      </c>
    </row>
    <row r="264" s="13" customFormat="1">
      <c r="A264" s="13"/>
      <c r="B264" s="232"/>
      <c r="C264" s="233"/>
      <c r="D264" s="234" t="s">
        <v>173</v>
      </c>
      <c r="E264" s="235" t="s">
        <v>19</v>
      </c>
      <c r="F264" s="236" t="s">
        <v>195</v>
      </c>
      <c r="G264" s="233"/>
      <c r="H264" s="237">
        <v>8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173</v>
      </c>
      <c r="AU264" s="243" t="s">
        <v>85</v>
      </c>
      <c r="AV264" s="13" t="s">
        <v>85</v>
      </c>
      <c r="AW264" s="13" t="s">
        <v>37</v>
      </c>
      <c r="AX264" s="13" t="s">
        <v>77</v>
      </c>
      <c r="AY264" s="243" t="s">
        <v>161</v>
      </c>
    </row>
    <row r="265" s="15" customFormat="1">
      <c r="A265" s="15"/>
      <c r="B265" s="265"/>
      <c r="C265" s="266"/>
      <c r="D265" s="234" t="s">
        <v>173</v>
      </c>
      <c r="E265" s="267" t="s">
        <v>19</v>
      </c>
      <c r="F265" s="268" t="s">
        <v>210</v>
      </c>
      <c r="G265" s="266"/>
      <c r="H265" s="269">
        <v>8</v>
      </c>
      <c r="I265" s="270"/>
      <c r="J265" s="266"/>
      <c r="K265" s="266"/>
      <c r="L265" s="271"/>
      <c r="M265" s="272"/>
      <c r="N265" s="273"/>
      <c r="O265" s="273"/>
      <c r="P265" s="273"/>
      <c r="Q265" s="273"/>
      <c r="R265" s="273"/>
      <c r="S265" s="273"/>
      <c r="T265" s="274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5" t="s">
        <v>173</v>
      </c>
      <c r="AU265" s="275" t="s">
        <v>85</v>
      </c>
      <c r="AV265" s="15" t="s">
        <v>169</v>
      </c>
      <c r="AW265" s="15" t="s">
        <v>37</v>
      </c>
      <c r="AX265" s="15" t="s">
        <v>81</v>
      </c>
      <c r="AY265" s="275" t="s">
        <v>161</v>
      </c>
    </row>
    <row r="266" s="2" customFormat="1" ht="21.75" customHeight="1">
      <c r="A266" s="40"/>
      <c r="B266" s="41"/>
      <c r="C266" s="214" t="s">
        <v>595</v>
      </c>
      <c r="D266" s="214" t="s">
        <v>164</v>
      </c>
      <c r="E266" s="215" t="s">
        <v>1570</v>
      </c>
      <c r="F266" s="216" t="s">
        <v>1571</v>
      </c>
      <c r="G266" s="217" t="s">
        <v>177</v>
      </c>
      <c r="H266" s="218">
        <v>4</v>
      </c>
      <c r="I266" s="219"/>
      <c r="J266" s="220">
        <f>ROUND(I266*H266,2)</f>
        <v>0</v>
      </c>
      <c r="K266" s="216" t="s">
        <v>168</v>
      </c>
      <c r="L266" s="46"/>
      <c r="M266" s="221" t="s">
        <v>19</v>
      </c>
      <c r="N266" s="222" t="s">
        <v>48</v>
      </c>
      <c r="O266" s="86"/>
      <c r="P266" s="223">
        <f>O266*H266</f>
        <v>0</v>
      </c>
      <c r="Q266" s="223">
        <v>0</v>
      </c>
      <c r="R266" s="223">
        <f>Q266*H266</f>
        <v>0</v>
      </c>
      <c r="S266" s="223">
        <v>0</v>
      </c>
      <c r="T266" s="224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5" t="s">
        <v>267</v>
      </c>
      <c r="AT266" s="225" t="s">
        <v>164</v>
      </c>
      <c r="AU266" s="225" t="s">
        <v>85</v>
      </c>
      <c r="AY266" s="19" t="s">
        <v>161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9" t="s">
        <v>81</v>
      </c>
      <c r="BK266" s="226">
        <f>ROUND(I266*H266,2)</f>
        <v>0</v>
      </c>
      <c r="BL266" s="19" t="s">
        <v>267</v>
      </c>
      <c r="BM266" s="225" t="s">
        <v>1572</v>
      </c>
    </row>
    <row r="267" s="2" customFormat="1">
      <c r="A267" s="40"/>
      <c r="B267" s="41"/>
      <c r="C267" s="42"/>
      <c r="D267" s="227" t="s">
        <v>171</v>
      </c>
      <c r="E267" s="42"/>
      <c r="F267" s="228" t="s">
        <v>1573</v>
      </c>
      <c r="G267" s="42"/>
      <c r="H267" s="42"/>
      <c r="I267" s="229"/>
      <c r="J267" s="42"/>
      <c r="K267" s="42"/>
      <c r="L267" s="46"/>
      <c r="M267" s="230"/>
      <c r="N267" s="231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171</v>
      </c>
      <c r="AU267" s="19" t="s">
        <v>85</v>
      </c>
    </row>
    <row r="268" s="13" customFormat="1">
      <c r="A268" s="13"/>
      <c r="B268" s="232"/>
      <c r="C268" s="233"/>
      <c r="D268" s="234" t="s">
        <v>173</v>
      </c>
      <c r="E268" s="235" t="s">
        <v>19</v>
      </c>
      <c r="F268" s="236" t="s">
        <v>169</v>
      </c>
      <c r="G268" s="233"/>
      <c r="H268" s="237">
        <v>4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173</v>
      </c>
      <c r="AU268" s="243" t="s">
        <v>85</v>
      </c>
      <c r="AV268" s="13" t="s">
        <v>85</v>
      </c>
      <c r="AW268" s="13" t="s">
        <v>37</v>
      </c>
      <c r="AX268" s="13" t="s">
        <v>77</v>
      </c>
      <c r="AY268" s="243" t="s">
        <v>161</v>
      </c>
    </row>
    <row r="269" s="15" customFormat="1">
      <c r="A269" s="15"/>
      <c r="B269" s="265"/>
      <c r="C269" s="266"/>
      <c r="D269" s="234" t="s">
        <v>173</v>
      </c>
      <c r="E269" s="267" t="s">
        <v>19</v>
      </c>
      <c r="F269" s="268" t="s">
        <v>210</v>
      </c>
      <c r="G269" s="266"/>
      <c r="H269" s="269">
        <v>4</v>
      </c>
      <c r="I269" s="270"/>
      <c r="J269" s="266"/>
      <c r="K269" s="266"/>
      <c r="L269" s="271"/>
      <c r="M269" s="272"/>
      <c r="N269" s="273"/>
      <c r="O269" s="273"/>
      <c r="P269" s="273"/>
      <c r="Q269" s="273"/>
      <c r="R269" s="273"/>
      <c r="S269" s="273"/>
      <c r="T269" s="274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75" t="s">
        <v>173</v>
      </c>
      <c r="AU269" s="275" t="s">
        <v>85</v>
      </c>
      <c r="AV269" s="15" t="s">
        <v>169</v>
      </c>
      <c r="AW269" s="15" t="s">
        <v>37</v>
      </c>
      <c r="AX269" s="15" t="s">
        <v>81</v>
      </c>
      <c r="AY269" s="275" t="s">
        <v>161</v>
      </c>
    </row>
    <row r="270" s="2" customFormat="1" ht="21.75" customHeight="1">
      <c r="A270" s="40"/>
      <c r="B270" s="41"/>
      <c r="C270" s="214" t="s">
        <v>600</v>
      </c>
      <c r="D270" s="214" t="s">
        <v>164</v>
      </c>
      <c r="E270" s="215" t="s">
        <v>1574</v>
      </c>
      <c r="F270" s="216" t="s">
        <v>1575</v>
      </c>
      <c r="G270" s="217" t="s">
        <v>177</v>
      </c>
      <c r="H270" s="218">
        <v>82</v>
      </c>
      <c r="I270" s="219"/>
      <c r="J270" s="220">
        <f>ROUND(I270*H270,2)</f>
        <v>0</v>
      </c>
      <c r="K270" s="216" t="s">
        <v>168</v>
      </c>
      <c r="L270" s="46"/>
      <c r="M270" s="221" t="s">
        <v>19</v>
      </c>
      <c r="N270" s="222" t="s">
        <v>48</v>
      </c>
      <c r="O270" s="86"/>
      <c r="P270" s="223">
        <f>O270*H270</f>
        <v>0</v>
      </c>
      <c r="Q270" s="223">
        <v>0</v>
      </c>
      <c r="R270" s="223">
        <f>Q270*H270</f>
        <v>0</v>
      </c>
      <c r="S270" s="223">
        <v>0</v>
      </c>
      <c r="T270" s="224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5" t="s">
        <v>267</v>
      </c>
      <c r="AT270" s="225" t="s">
        <v>164</v>
      </c>
      <c r="AU270" s="225" t="s">
        <v>85</v>
      </c>
      <c r="AY270" s="19" t="s">
        <v>161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9" t="s">
        <v>81</v>
      </c>
      <c r="BK270" s="226">
        <f>ROUND(I270*H270,2)</f>
        <v>0</v>
      </c>
      <c r="BL270" s="19" t="s">
        <v>267</v>
      </c>
      <c r="BM270" s="225" t="s">
        <v>1576</v>
      </c>
    </row>
    <row r="271" s="2" customFormat="1">
      <c r="A271" s="40"/>
      <c r="B271" s="41"/>
      <c r="C271" s="42"/>
      <c r="D271" s="227" t="s">
        <v>171</v>
      </c>
      <c r="E271" s="42"/>
      <c r="F271" s="228" t="s">
        <v>1577</v>
      </c>
      <c r="G271" s="42"/>
      <c r="H271" s="42"/>
      <c r="I271" s="229"/>
      <c r="J271" s="42"/>
      <c r="K271" s="42"/>
      <c r="L271" s="46"/>
      <c r="M271" s="230"/>
      <c r="N271" s="231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171</v>
      </c>
      <c r="AU271" s="19" t="s">
        <v>85</v>
      </c>
    </row>
    <row r="272" s="13" customFormat="1">
      <c r="A272" s="13"/>
      <c r="B272" s="232"/>
      <c r="C272" s="233"/>
      <c r="D272" s="234" t="s">
        <v>173</v>
      </c>
      <c r="E272" s="235" t="s">
        <v>19</v>
      </c>
      <c r="F272" s="236" t="s">
        <v>742</v>
      </c>
      <c r="G272" s="233"/>
      <c r="H272" s="237">
        <v>82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173</v>
      </c>
      <c r="AU272" s="243" t="s">
        <v>85</v>
      </c>
      <c r="AV272" s="13" t="s">
        <v>85</v>
      </c>
      <c r="AW272" s="13" t="s">
        <v>37</v>
      </c>
      <c r="AX272" s="13" t="s">
        <v>77</v>
      </c>
      <c r="AY272" s="243" t="s">
        <v>161</v>
      </c>
    </row>
    <row r="273" s="15" customFormat="1">
      <c r="A273" s="15"/>
      <c r="B273" s="265"/>
      <c r="C273" s="266"/>
      <c r="D273" s="234" t="s">
        <v>173</v>
      </c>
      <c r="E273" s="267" t="s">
        <v>19</v>
      </c>
      <c r="F273" s="268" t="s">
        <v>210</v>
      </c>
      <c r="G273" s="266"/>
      <c r="H273" s="269">
        <v>82</v>
      </c>
      <c r="I273" s="270"/>
      <c r="J273" s="266"/>
      <c r="K273" s="266"/>
      <c r="L273" s="271"/>
      <c r="M273" s="272"/>
      <c r="N273" s="273"/>
      <c r="O273" s="273"/>
      <c r="P273" s="273"/>
      <c r="Q273" s="273"/>
      <c r="R273" s="273"/>
      <c r="S273" s="273"/>
      <c r="T273" s="274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5" t="s">
        <v>173</v>
      </c>
      <c r="AU273" s="275" t="s">
        <v>85</v>
      </c>
      <c r="AV273" s="15" t="s">
        <v>169</v>
      </c>
      <c r="AW273" s="15" t="s">
        <v>37</v>
      </c>
      <c r="AX273" s="15" t="s">
        <v>81</v>
      </c>
      <c r="AY273" s="275" t="s">
        <v>161</v>
      </c>
    </row>
    <row r="274" s="2" customFormat="1" ht="24.15" customHeight="1">
      <c r="A274" s="40"/>
      <c r="B274" s="41"/>
      <c r="C274" s="214" t="s">
        <v>460</v>
      </c>
      <c r="D274" s="214" t="s">
        <v>164</v>
      </c>
      <c r="E274" s="215" t="s">
        <v>1578</v>
      </c>
      <c r="F274" s="216" t="s">
        <v>1579</v>
      </c>
      <c r="G274" s="217" t="s">
        <v>177</v>
      </c>
      <c r="H274" s="218">
        <v>14</v>
      </c>
      <c r="I274" s="219"/>
      <c r="J274" s="220">
        <f>ROUND(I274*H274,2)</f>
        <v>0</v>
      </c>
      <c r="K274" s="216" t="s">
        <v>168</v>
      </c>
      <c r="L274" s="46"/>
      <c r="M274" s="221" t="s">
        <v>19</v>
      </c>
      <c r="N274" s="222" t="s">
        <v>48</v>
      </c>
      <c r="O274" s="86"/>
      <c r="P274" s="223">
        <f>O274*H274</f>
        <v>0</v>
      </c>
      <c r="Q274" s="223">
        <v>0</v>
      </c>
      <c r="R274" s="223">
        <f>Q274*H274</f>
        <v>0</v>
      </c>
      <c r="S274" s="223">
        <v>0</v>
      </c>
      <c r="T274" s="224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5" t="s">
        <v>267</v>
      </c>
      <c r="AT274" s="225" t="s">
        <v>164</v>
      </c>
      <c r="AU274" s="225" t="s">
        <v>85</v>
      </c>
      <c r="AY274" s="19" t="s">
        <v>161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9" t="s">
        <v>81</v>
      </c>
      <c r="BK274" s="226">
        <f>ROUND(I274*H274,2)</f>
        <v>0</v>
      </c>
      <c r="BL274" s="19" t="s">
        <v>267</v>
      </c>
      <c r="BM274" s="225" t="s">
        <v>1580</v>
      </c>
    </row>
    <row r="275" s="2" customFormat="1">
      <c r="A275" s="40"/>
      <c r="B275" s="41"/>
      <c r="C275" s="42"/>
      <c r="D275" s="227" t="s">
        <v>171</v>
      </c>
      <c r="E275" s="42"/>
      <c r="F275" s="228" t="s">
        <v>1581</v>
      </c>
      <c r="G275" s="42"/>
      <c r="H275" s="42"/>
      <c r="I275" s="229"/>
      <c r="J275" s="42"/>
      <c r="K275" s="42"/>
      <c r="L275" s="46"/>
      <c r="M275" s="230"/>
      <c r="N275" s="231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171</v>
      </c>
      <c r="AU275" s="19" t="s">
        <v>85</v>
      </c>
    </row>
    <row r="276" s="13" customFormat="1">
      <c r="A276" s="13"/>
      <c r="B276" s="232"/>
      <c r="C276" s="233"/>
      <c r="D276" s="234" t="s">
        <v>173</v>
      </c>
      <c r="E276" s="235" t="s">
        <v>19</v>
      </c>
      <c r="F276" s="236" t="s">
        <v>259</v>
      </c>
      <c r="G276" s="233"/>
      <c r="H276" s="237">
        <v>14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173</v>
      </c>
      <c r="AU276" s="243" t="s">
        <v>85</v>
      </c>
      <c r="AV276" s="13" t="s">
        <v>85</v>
      </c>
      <c r="AW276" s="13" t="s">
        <v>37</v>
      </c>
      <c r="AX276" s="13" t="s">
        <v>77</v>
      </c>
      <c r="AY276" s="243" t="s">
        <v>161</v>
      </c>
    </row>
    <row r="277" s="15" customFormat="1">
      <c r="A277" s="15"/>
      <c r="B277" s="265"/>
      <c r="C277" s="266"/>
      <c r="D277" s="234" t="s">
        <v>173</v>
      </c>
      <c r="E277" s="267" t="s">
        <v>19</v>
      </c>
      <c r="F277" s="268" t="s">
        <v>210</v>
      </c>
      <c r="G277" s="266"/>
      <c r="H277" s="269">
        <v>14</v>
      </c>
      <c r="I277" s="270"/>
      <c r="J277" s="266"/>
      <c r="K277" s="266"/>
      <c r="L277" s="271"/>
      <c r="M277" s="272"/>
      <c r="N277" s="273"/>
      <c r="O277" s="273"/>
      <c r="P277" s="273"/>
      <c r="Q277" s="273"/>
      <c r="R277" s="273"/>
      <c r="S277" s="273"/>
      <c r="T277" s="274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5" t="s">
        <v>173</v>
      </c>
      <c r="AU277" s="275" t="s">
        <v>85</v>
      </c>
      <c r="AV277" s="15" t="s">
        <v>169</v>
      </c>
      <c r="AW277" s="15" t="s">
        <v>37</v>
      </c>
      <c r="AX277" s="15" t="s">
        <v>81</v>
      </c>
      <c r="AY277" s="275" t="s">
        <v>161</v>
      </c>
    </row>
    <row r="278" s="2" customFormat="1" ht="24.15" customHeight="1">
      <c r="A278" s="40"/>
      <c r="B278" s="41"/>
      <c r="C278" s="254" t="s">
        <v>609</v>
      </c>
      <c r="D278" s="254" t="s">
        <v>192</v>
      </c>
      <c r="E278" s="255" t="s">
        <v>1582</v>
      </c>
      <c r="F278" s="256" t="s">
        <v>1583</v>
      </c>
      <c r="G278" s="257" t="s">
        <v>1435</v>
      </c>
      <c r="H278" s="258">
        <v>49</v>
      </c>
      <c r="I278" s="259"/>
      <c r="J278" s="260">
        <f>ROUND(I278*H278,2)</f>
        <v>0</v>
      </c>
      <c r="K278" s="256" t="s">
        <v>1411</v>
      </c>
      <c r="L278" s="261"/>
      <c r="M278" s="262" t="s">
        <v>19</v>
      </c>
      <c r="N278" s="263" t="s">
        <v>48</v>
      </c>
      <c r="O278" s="86"/>
      <c r="P278" s="223">
        <f>O278*H278</f>
        <v>0</v>
      </c>
      <c r="Q278" s="223">
        <v>0</v>
      </c>
      <c r="R278" s="223">
        <f>Q278*H278</f>
        <v>0</v>
      </c>
      <c r="S278" s="223">
        <v>0</v>
      </c>
      <c r="T278" s="224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5" t="s">
        <v>394</v>
      </c>
      <c r="AT278" s="225" t="s">
        <v>192</v>
      </c>
      <c r="AU278" s="225" t="s">
        <v>85</v>
      </c>
      <c r="AY278" s="19" t="s">
        <v>161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9" t="s">
        <v>81</v>
      </c>
      <c r="BK278" s="226">
        <f>ROUND(I278*H278,2)</f>
        <v>0</v>
      </c>
      <c r="BL278" s="19" t="s">
        <v>267</v>
      </c>
      <c r="BM278" s="225" t="s">
        <v>1584</v>
      </c>
    </row>
    <row r="279" s="2" customFormat="1" ht="24.15" customHeight="1">
      <c r="A279" s="40"/>
      <c r="B279" s="41"/>
      <c r="C279" s="254" t="s">
        <v>613</v>
      </c>
      <c r="D279" s="254" t="s">
        <v>192</v>
      </c>
      <c r="E279" s="255" t="s">
        <v>1585</v>
      </c>
      <c r="F279" s="256" t="s">
        <v>1586</v>
      </c>
      <c r="G279" s="257" t="s">
        <v>1435</v>
      </c>
      <c r="H279" s="258">
        <v>20</v>
      </c>
      <c r="I279" s="259"/>
      <c r="J279" s="260">
        <f>ROUND(I279*H279,2)</f>
        <v>0</v>
      </c>
      <c r="K279" s="256" t="s">
        <v>1411</v>
      </c>
      <c r="L279" s="261"/>
      <c r="M279" s="262" t="s">
        <v>19</v>
      </c>
      <c r="N279" s="263" t="s">
        <v>48</v>
      </c>
      <c r="O279" s="86"/>
      <c r="P279" s="223">
        <f>O279*H279</f>
        <v>0</v>
      </c>
      <c r="Q279" s="223">
        <v>0</v>
      </c>
      <c r="R279" s="223">
        <f>Q279*H279</f>
        <v>0</v>
      </c>
      <c r="S279" s="223">
        <v>0</v>
      </c>
      <c r="T279" s="224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5" t="s">
        <v>394</v>
      </c>
      <c r="AT279" s="225" t="s">
        <v>192</v>
      </c>
      <c r="AU279" s="225" t="s">
        <v>85</v>
      </c>
      <c r="AY279" s="19" t="s">
        <v>161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9" t="s">
        <v>81</v>
      </c>
      <c r="BK279" s="226">
        <f>ROUND(I279*H279,2)</f>
        <v>0</v>
      </c>
      <c r="BL279" s="19" t="s">
        <v>267</v>
      </c>
      <c r="BM279" s="225" t="s">
        <v>1587</v>
      </c>
    </row>
    <row r="280" s="2" customFormat="1" ht="24.15" customHeight="1">
      <c r="A280" s="40"/>
      <c r="B280" s="41"/>
      <c r="C280" s="254" t="s">
        <v>620</v>
      </c>
      <c r="D280" s="254" t="s">
        <v>192</v>
      </c>
      <c r="E280" s="255" t="s">
        <v>1588</v>
      </c>
      <c r="F280" s="256" t="s">
        <v>1589</v>
      </c>
      <c r="G280" s="257" t="s">
        <v>1435</v>
      </c>
      <c r="H280" s="258">
        <v>13</v>
      </c>
      <c r="I280" s="259"/>
      <c r="J280" s="260">
        <f>ROUND(I280*H280,2)</f>
        <v>0</v>
      </c>
      <c r="K280" s="256" t="s">
        <v>1411</v>
      </c>
      <c r="L280" s="261"/>
      <c r="M280" s="262" t="s">
        <v>19</v>
      </c>
      <c r="N280" s="263" t="s">
        <v>48</v>
      </c>
      <c r="O280" s="86"/>
      <c r="P280" s="223">
        <f>O280*H280</f>
        <v>0</v>
      </c>
      <c r="Q280" s="223">
        <v>0</v>
      </c>
      <c r="R280" s="223">
        <f>Q280*H280</f>
        <v>0</v>
      </c>
      <c r="S280" s="223">
        <v>0</v>
      </c>
      <c r="T280" s="224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5" t="s">
        <v>394</v>
      </c>
      <c r="AT280" s="225" t="s">
        <v>192</v>
      </c>
      <c r="AU280" s="225" t="s">
        <v>85</v>
      </c>
      <c r="AY280" s="19" t="s">
        <v>161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9" t="s">
        <v>81</v>
      </c>
      <c r="BK280" s="226">
        <f>ROUND(I280*H280,2)</f>
        <v>0</v>
      </c>
      <c r="BL280" s="19" t="s">
        <v>267</v>
      </c>
      <c r="BM280" s="225" t="s">
        <v>1590</v>
      </c>
    </row>
    <row r="281" s="2" customFormat="1" ht="24.15" customHeight="1">
      <c r="A281" s="40"/>
      <c r="B281" s="41"/>
      <c r="C281" s="254" t="s">
        <v>627</v>
      </c>
      <c r="D281" s="254" t="s">
        <v>192</v>
      </c>
      <c r="E281" s="255" t="s">
        <v>1591</v>
      </c>
      <c r="F281" s="256" t="s">
        <v>1592</v>
      </c>
      <c r="G281" s="257" t="s">
        <v>1435</v>
      </c>
      <c r="H281" s="258">
        <v>3</v>
      </c>
      <c r="I281" s="259"/>
      <c r="J281" s="260">
        <f>ROUND(I281*H281,2)</f>
        <v>0</v>
      </c>
      <c r="K281" s="256" t="s">
        <v>1411</v>
      </c>
      <c r="L281" s="261"/>
      <c r="M281" s="262" t="s">
        <v>19</v>
      </c>
      <c r="N281" s="263" t="s">
        <v>48</v>
      </c>
      <c r="O281" s="86"/>
      <c r="P281" s="223">
        <f>O281*H281</f>
        <v>0</v>
      </c>
      <c r="Q281" s="223">
        <v>0</v>
      </c>
      <c r="R281" s="223">
        <f>Q281*H281</f>
        <v>0</v>
      </c>
      <c r="S281" s="223">
        <v>0</v>
      </c>
      <c r="T281" s="224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5" t="s">
        <v>394</v>
      </c>
      <c r="AT281" s="225" t="s">
        <v>192</v>
      </c>
      <c r="AU281" s="225" t="s">
        <v>85</v>
      </c>
      <c r="AY281" s="19" t="s">
        <v>161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9" t="s">
        <v>81</v>
      </c>
      <c r="BK281" s="226">
        <f>ROUND(I281*H281,2)</f>
        <v>0</v>
      </c>
      <c r="BL281" s="19" t="s">
        <v>267</v>
      </c>
      <c r="BM281" s="225" t="s">
        <v>1593</v>
      </c>
    </row>
    <row r="282" s="2" customFormat="1" ht="24.15" customHeight="1">
      <c r="A282" s="40"/>
      <c r="B282" s="41"/>
      <c r="C282" s="254" t="s">
        <v>632</v>
      </c>
      <c r="D282" s="254" t="s">
        <v>192</v>
      </c>
      <c r="E282" s="255" t="s">
        <v>1594</v>
      </c>
      <c r="F282" s="256" t="s">
        <v>1595</v>
      </c>
      <c r="G282" s="257" t="s">
        <v>1435</v>
      </c>
      <c r="H282" s="258">
        <v>8</v>
      </c>
      <c r="I282" s="259"/>
      <c r="J282" s="260">
        <f>ROUND(I282*H282,2)</f>
        <v>0</v>
      </c>
      <c r="K282" s="256" t="s">
        <v>1411</v>
      </c>
      <c r="L282" s="261"/>
      <c r="M282" s="262" t="s">
        <v>19</v>
      </c>
      <c r="N282" s="263" t="s">
        <v>48</v>
      </c>
      <c r="O282" s="86"/>
      <c r="P282" s="223">
        <f>O282*H282</f>
        <v>0</v>
      </c>
      <c r="Q282" s="223">
        <v>0</v>
      </c>
      <c r="R282" s="223">
        <f>Q282*H282</f>
        <v>0</v>
      </c>
      <c r="S282" s="223">
        <v>0</v>
      </c>
      <c r="T282" s="224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5" t="s">
        <v>394</v>
      </c>
      <c r="AT282" s="225" t="s">
        <v>192</v>
      </c>
      <c r="AU282" s="225" t="s">
        <v>85</v>
      </c>
      <c r="AY282" s="19" t="s">
        <v>161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9" t="s">
        <v>81</v>
      </c>
      <c r="BK282" s="226">
        <f>ROUND(I282*H282,2)</f>
        <v>0</v>
      </c>
      <c r="BL282" s="19" t="s">
        <v>267</v>
      </c>
      <c r="BM282" s="225" t="s">
        <v>1596</v>
      </c>
    </row>
    <row r="283" s="2" customFormat="1" ht="21.75" customHeight="1">
      <c r="A283" s="40"/>
      <c r="B283" s="41"/>
      <c r="C283" s="254" t="s">
        <v>637</v>
      </c>
      <c r="D283" s="254" t="s">
        <v>192</v>
      </c>
      <c r="E283" s="255" t="s">
        <v>1597</v>
      </c>
      <c r="F283" s="256" t="s">
        <v>1598</v>
      </c>
      <c r="G283" s="257" t="s">
        <v>1435</v>
      </c>
      <c r="H283" s="258">
        <v>14</v>
      </c>
      <c r="I283" s="259"/>
      <c r="J283" s="260">
        <f>ROUND(I283*H283,2)</f>
        <v>0</v>
      </c>
      <c r="K283" s="256" t="s">
        <v>1411</v>
      </c>
      <c r="L283" s="261"/>
      <c r="M283" s="262" t="s">
        <v>19</v>
      </c>
      <c r="N283" s="263" t="s">
        <v>48</v>
      </c>
      <c r="O283" s="86"/>
      <c r="P283" s="223">
        <f>O283*H283</f>
        <v>0</v>
      </c>
      <c r="Q283" s="223">
        <v>0</v>
      </c>
      <c r="R283" s="223">
        <f>Q283*H283</f>
        <v>0</v>
      </c>
      <c r="S283" s="223">
        <v>0</v>
      </c>
      <c r="T283" s="224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5" t="s">
        <v>394</v>
      </c>
      <c r="AT283" s="225" t="s">
        <v>192</v>
      </c>
      <c r="AU283" s="225" t="s">
        <v>85</v>
      </c>
      <c r="AY283" s="19" t="s">
        <v>161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9" t="s">
        <v>81</v>
      </c>
      <c r="BK283" s="226">
        <f>ROUND(I283*H283,2)</f>
        <v>0</v>
      </c>
      <c r="BL283" s="19" t="s">
        <v>267</v>
      </c>
      <c r="BM283" s="225" t="s">
        <v>1599</v>
      </c>
    </row>
    <row r="284" s="2" customFormat="1" ht="24.15" customHeight="1">
      <c r="A284" s="40"/>
      <c r="B284" s="41"/>
      <c r="C284" s="214" t="s">
        <v>642</v>
      </c>
      <c r="D284" s="214" t="s">
        <v>164</v>
      </c>
      <c r="E284" s="215" t="s">
        <v>1600</v>
      </c>
      <c r="F284" s="216" t="s">
        <v>1601</v>
      </c>
      <c r="G284" s="217" t="s">
        <v>225</v>
      </c>
      <c r="H284" s="218">
        <v>90</v>
      </c>
      <c r="I284" s="219"/>
      <c r="J284" s="220">
        <f>ROUND(I284*H284,2)</f>
        <v>0</v>
      </c>
      <c r="K284" s="216" t="s">
        <v>168</v>
      </c>
      <c r="L284" s="46"/>
      <c r="M284" s="221" t="s">
        <v>19</v>
      </c>
      <c r="N284" s="222" t="s">
        <v>48</v>
      </c>
      <c r="O284" s="86"/>
      <c r="P284" s="223">
        <f>O284*H284</f>
        <v>0</v>
      </c>
      <c r="Q284" s="223">
        <v>0</v>
      </c>
      <c r="R284" s="223">
        <f>Q284*H284</f>
        <v>0</v>
      </c>
      <c r="S284" s="223">
        <v>0</v>
      </c>
      <c r="T284" s="224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5" t="s">
        <v>267</v>
      </c>
      <c r="AT284" s="225" t="s">
        <v>164</v>
      </c>
      <c r="AU284" s="225" t="s">
        <v>85</v>
      </c>
      <c r="AY284" s="19" t="s">
        <v>161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9" t="s">
        <v>81</v>
      </c>
      <c r="BK284" s="226">
        <f>ROUND(I284*H284,2)</f>
        <v>0</v>
      </c>
      <c r="BL284" s="19" t="s">
        <v>267</v>
      </c>
      <c r="BM284" s="225" t="s">
        <v>1602</v>
      </c>
    </row>
    <row r="285" s="2" customFormat="1">
      <c r="A285" s="40"/>
      <c r="B285" s="41"/>
      <c r="C285" s="42"/>
      <c r="D285" s="227" t="s">
        <v>171</v>
      </c>
      <c r="E285" s="42"/>
      <c r="F285" s="228" t="s">
        <v>1603</v>
      </c>
      <c r="G285" s="42"/>
      <c r="H285" s="42"/>
      <c r="I285" s="229"/>
      <c r="J285" s="42"/>
      <c r="K285" s="42"/>
      <c r="L285" s="46"/>
      <c r="M285" s="230"/>
      <c r="N285" s="231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171</v>
      </c>
      <c r="AU285" s="19" t="s">
        <v>85</v>
      </c>
    </row>
    <row r="286" s="13" customFormat="1">
      <c r="A286" s="13"/>
      <c r="B286" s="232"/>
      <c r="C286" s="233"/>
      <c r="D286" s="234" t="s">
        <v>173</v>
      </c>
      <c r="E286" s="235" t="s">
        <v>19</v>
      </c>
      <c r="F286" s="236" t="s">
        <v>1604</v>
      </c>
      <c r="G286" s="233"/>
      <c r="H286" s="237">
        <v>90</v>
      </c>
      <c r="I286" s="238"/>
      <c r="J286" s="233"/>
      <c r="K286" s="233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173</v>
      </c>
      <c r="AU286" s="243" t="s">
        <v>85</v>
      </c>
      <c r="AV286" s="13" t="s">
        <v>85</v>
      </c>
      <c r="AW286" s="13" t="s">
        <v>37</v>
      </c>
      <c r="AX286" s="13" t="s">
        <v>77</v>
      </c>
      <c r="AY286" s="243" t="s">
        <v>161</v>
      </c>
    </row>
    <row r="287" s="15" customFormat="1">
      <c r="A287" s="15"/>
      <c r="B287" s="265"/>
      <c r="C287" s="266"/>
      <c r="D287" s="234" t="s">
        <v>173</v>
      </c>
      <c r="E287" s="267" t="s">
        <v>19</v>
      </c>
      <c r="F287" s="268" t="s">
        <v>210</v>
      </c>
      <c r="G287" s="266"/>
      <c r="H287" s="269">
        <v>90</v>
      </c>
      <c r="I287" s="270"/>
      <c r="J287" s="266"/>
      <c r="K287" s="266"/>
      <c r="L287" s="271"/>
      <c r="M287" s="272"/>
      <c r="N287" s="273"/>
      <c r="O287" s="273"/>
      <c r="P287" s="273"/>
      <c r="Q287" s="273"/>
      <c r="R287" s="273"/>
      <c r="S287" s="273"/>
      <c r="T287" s="274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5" t="s">
        <v>173</v>
      </c>
      <c r="AU287" s="275" t="s">
        <v>85</v>
      </c>
      <c r="AV287" s="15" t="s">
        <v>169</v>
      </c>
      <c r="AW287" s="15" t="s">
        <v>37</v>
      </c>
      <c r="AX287" s="15" t="s">
        <v>81</v>
      </c>
      <c r="AY287" s="275" t="s">
        <v>161</v>
      </c>
    </row>
    <row r="288" s="2" customFormat="1" ht="16.5" customHeight="1">
      <c r="A288" s="40"/>
      <c r="B288" s="41"/>
      <c r="C288" s="254" t="s">
        <v>648</v>
      </c>
      <c r="D288" s="254" t="s">
        <v>192</v>
      </c>
      <c r="E288" s="255" t="s">
        <v>1605</v>
      </c>
      <c r="F288" s="256" t="s">
        <v>1606</v>
      </c>
      <c r="G288" s="257" t="s">
        <v>1032</v>
      </c>
      <c r="H288" s="258">
        <v>90</v>
      </c>
      <c r="I288" s="259"/>
      <c r="J288" s="260">
        <f>ROUND(I288*H288,2)</f>
        <v>0</v>
      </c>
      <c r="K288" s="256" t="s">
        <v>168</v>
      </c>
      <c r="L288" s="261"/>
      <c r="M288" s="262" t="s">
        <v>19</v>
      </c>
      <c r="N288" s="263" t="s">
        <v>48</v>
      </c>
      <c r="O288" s="86"/>
      <c r="P288" s="223">
        <f>O288*H288</f>
        <v>0</v>
      </c>
      <c r="Q288" s="223">
        <v>0.001</v>
      </c>
      <c r="R288" s="223">
        <f>Q288*H288</f>
        <v>0.089999999999999997</v>
      </c>
      <c r="S288" s="223">
        <v>0</v>
      </c>
      <c r="T288" s="224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5" t="s">
        <v>394</v>
      </c>
      <c r="AT288" s="225" t="s">
        <v>192</v>
      </c>
      <c r="AU288" s="225" t="s">
        <v>85</v>
      </c>
      <c r="AY288" s="19" t="s">
        <v>161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9" t="s">
        <v>81</v>
      </c>
      <c r="BK288" s="226">
        <f>ROUND(I288*H288,2)</f>
        <v>0</v>
      </c>
      <c r="BL288" s="19" t="s">
        <v>267</v>
      </c>
      <c r="BM288" s="225" t="s">
        <v>1607</v>
      </c>
    </row>
    <row r="289" s="2" customFormat="1" ht="16.5" customHeight="1">
      <c r="A289" s="40"/>
      <c r="B289" s="41"/>
      <c r="C289" s="254" t="s">
        <v>655</v>
      </c>
      <c r="D289" s="254" t="s">
        <v>192</v>
      </c>
      <c r="E289" s="255" t="s">
        <v>1608</v>
      </c>
      <c r="F289" s="256" t="s">
        <v>1609</v>
      </c>
      <c r="G289" s="257" t="s">
        <v>1435</v>
      </c>
      <c r="H289" s="258">
        <v>40</v>
      </c>
      <c r="I289" s="259"/>
      <c r="J289" s="260">
        <f>ROUND(I289*H289,2)</f>
        <v>0</v>
      </c>
      <c r="K289" s="256" t="s">
        <v>1411</v>
      </c>
      <c r="L289" s="261"/>
      <c r="M289" s="262" t="s">
        <v>19</v>
      </c>
      <c r="N289" s="263" t="s">
        <v>48</v>
      </c>
      <c r="O289" s="86"/>
      <c r="P289" s="223">
        <f>O289*H289</f>
        <v>0</v>
      </c>
      <c r="Q289" s="223">
        <v>0</v>
      </c>
      <c r="R289" s="223">
        <f>Q289*H289</f>
        <v>0</v>
      </c>
      <c r="S289" s="223">
        <v>0</v>
      </c>
      <c r="T289" s="224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25" t="s">
        <v>394</v>
      </c>
      <c r="AT289" s="225" t="s">
        <v>192</v>
      </c>
      <c r="AU289" s="225" t="s">
        <v>85</v>
      </c>
      <c r="AY289" s="19" t="s">
        <v>161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9" t="s">
        <v>81</v>
      </c>
      <c r="BK289" s="226">
        <f>ROUND(I289*H289,2)</f>
        <v>0</v>
      </c>
      <c r="BL289" s="19" t="s">
        <v>267</v>
      </c>
      <c r="BM289" s="225" t="s">
        <v>1610</v>
      </c>
    </row>
    <row r="290" s="13" customFormat="1">
      <c r="A290" s="13"/>
      <c r="B290" s="232"/>
      <c r="C290" s="233"/>
      <c r="D290" s="234" t="s">
        <v>173</v>
      </c>
      <c r="E290" s="235" t="s">
        <v>19</v>
      </c>
      <c r="F290" s="236" t="s">
        <v>465</v>
      </c>
      <c r="G290" s="233"/>
      <c r="H290" s="237">
        <v>40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173</v>
      </c>
      <c r="AU290" s="243" t="s">
        <v>85</v>
      </c>
      <c r="AV290" s="13" t="s">
        <v>85</v>
      </c>
      <c r="AW290" s="13" t="s">
        <v>37</v>
      </c>
      <c r="AX290" s="13" t="s">
        <v>77</v>
      </c>
      <c r="AY290" s="243" t="s">
        <v>161</v>
      </c>
    </row>
    <row r="291" s="15" customFormat="1">
      <c r="A291" s="15"/>
      <c r="B291" s="265"/>
      <c r="C291" s="266"/>
      <c r="D291" s="234" t="s">
        <v>173</v>
      </c>
      <c r="E291" s="267" t="s">
        <v>19</v>
      </c>
      <c r="F291" s="268" t="s">
        <v>210</v>
      </c>
      <c r="G291" s="266"/>
      <c r="H291" s="269">
        <v>40</v>
      </c>
      <c r="I291" s="270"/>
      <c r="J291" s="266"/>
      <c r="K291" s="266"/>
      <c r="L291" s="271"/>
      <c r="M291" s="272"/>
      <c r="N291" s="273"/>
      <c r="O291" s="273"/>
      <c r="P291" s="273"/>
      <c r="Q291" s="273"/>
      <c r="R291" s="273"/>
      <c r="S291" s="273"/>
      <c r="T291" s="274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75" t="s">
        <v>173</v>
      </c>
      <c r="AU291" s="275" t="s">
        <v>85</v>
      </c>
      <c r="AV291" s="15" t="s">
        <v>169</v>
      </c>
      <c r="AW291" s="15" t="s">
        <v>37</v>
      </c>
      <c r="AX291" s="15" t="s">
        <v>81</v>
      </c>
      <c r="AY291" s="275" t="s">
        <v>161</v>
      </c>
    </row>
    <row r="292" s="2" customFormat="1" ht="24.15" customHeight="1">
      <c r="A292" s="40"/>
      <c r="B292" s="41"/>
      <c r="C292" s="214" t="s">
        <v>663</v>
      </c>
      <c r="D292" s="214" t="s">
        <v>164</v>
      </c>
      <c r="E292" s="215" t="s">
        <v>1611</v>
      </c>
      <c r="F292" s="216" t="s">
        <v>1612</v>
      </c>
      <c r="G292" s="217" t="s">
        <v>225</v>
      </c>
      <c r="H292" s="218">
        <v>50</v>
      </c>
      <c r="I292" s="219"/>
      <c r="J292" s="220">
        <f>ROUND(I292*H292,2)</f>
        <v>0</v>
      </c>
      <c r="K292" s="216" t="s">
        <v>168</v>
      </c>
      <c r="L292" s="46"/>
      <c r="M292" s="221" t="s">
        <v>19</v>
      </c>
      <c r="N292" s="222" t="s">
        <v>48</v>
      </c>
      <c r="O292" s="86"/>
      <c r="P292" s="223">
        <f>O292*H292</f>
        <v>0</v>
      </c>
      <c r="Q292" s="223">
        <v>0</v>
      </c>
      <c r="R292" s="223">
        <f>Q292*H292</f>
        <v>0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267</v>
      </c>
      <c r="AT292" s="225" t="s">
        <v>164</v>
      </c>
      <c r="AU292" s="225" t="s">
        <v>85</v>
      </c>
      <c r="AY292" s="19" t="s">
        <v>161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9" t="s">
        <v>81</v>
      </c>
      <c r="BK292" s="226">
        <f>ROUND(I292*H292,2)</f>
        <v>0</v>
      </c>
      <c r="BL292" s="19" t="s">
        <v>267</v>
      </c>
      <c r="BM292" s="225" t="s">
        <v>1613</v>
      </c>
    </row>
    <row r="293" s="2" customFormat="1">
      <c r="A293" s="40"/>
      <c r="B293" s="41"/>
      <c r="C293" s="42"/>
      <c r="D293" s="227" t="s">
        <v>171</v>
      </c>
      <c r="E293" s="42"/>
      <c r="F293" s="228" t="s">
        <v>1614</v>
      </c>
      <c r="G293" s="42"/>
      <c r="H293" s="42"/>
      <c r="I293" s="229"/>
      <c r="J293" s="42"/>
      <c r="K293" s="42"/>
      <c r="L293" s="46"/>
      <c r="M293" s="230"/>
      <c r="N293" s="231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171</v>
      </c>
      <c r="AU293" s="19" t="s">
        <v>85</v>
      </c>
    </row>
    <row r="294" s="13" customFormat="1">
      <c r="A294" s="13"/>
      <c r="B294" s="232"/>
      <c r="C294" s="233"/>
      <c r="D294" s="234" t="s">
        <v>173</v>
      </c>
      <c r="E294" s="235" t="s">
        <v>19</v>
      </c>
      <c r="F294" s="236" t="s">
        <v>1503</v>
      </c>
      <c r="G294" s="233"/>
      <c r="H294" s="237">
        <v>50</v>
      </c>
      <c r="I294" s="238"/>
      <c r="J294" s="233"/>
      <c r="K294" s="233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173</v>
      </c>
      <c r="AU294" s="243" t="s">
        <v>85</v>
      </c>
      <c r="AV294" s="13" t="s">
        <v>85</v>
      </c>
      <c r="AW294" s="13" t="s">
        <v>37</v>
      </c>
      <c r="AX294" s="13" t="s">
        <v>77</v>
      </c>
      <c r="AY294" s="243" t="s">
        <v>161</v>
      </c>
    </row>
    <row r="295" s="15" customFormat="1">
      <c r="A295" s="15"/>
      <c r="B295" s="265"/>
      <c r="C295" s="266"/>
      <c r="D295" s="234" t="s">
        <v>173</v>
      </c>
      <c r="E295" s="267" t="s">
        <v>19</v>
      </c>
      <c r="F295" s="268" t="s">
        <v>210</v>
      </c>
      <c r="G295" s="266"/>
      <c r="H295" s="269">
        <v>50</v>
      </c>
      <c r="I295" s="270"/>
      <c r="J295" s="266"/>
      <c r="K295" s="266"/>
      <c r="L295" s="271"/>
      <c r="M295" s="272"/>
      <c r="N295" s="273"/>
      <c r="O295" s="273"/>
      <c r="P295" s="273"/>
      <c r="Q295" s="273"/>
      <c r="R295" s="273"/>
      <c r="S295" s="273"/>
      <c r="T295" s="274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75" t="s">
        <v>173</v>
      </c>
      <c r="AU295" s="275" t="s">
        <v>85</v>
      </c>
      <c r="AV295" s="15" t="s">
        <v>169</v>
      </c>
      <c r="AW295" s="15" t="s">
        <v>37</v>
      </c>
      <c r="AX295" s="15" t="s">
        <v>81</v>
      </c>
      <c r="AY295" s="275" t="s">
        <v>161</v>
      </c>
    </row>
    <row r="296" s="2" customFormat="1" ht="16.5" customHeight="1">
      <c r="A296" s="40"/>
      <c r="B296" s="41"/>
      <c r="C296" s="254" t="s">
        <v>678</v>
      </c>
      <c r="D296" s="254" t="s">
        <v>192</v>
      </c>
      <c r="E296" s="255" t="s">
        <v>1615</v>
      </c>
      <c r="F296" s="256" t="s">
        <v>1616</v>
      </c>
      <c r="G296" s="257" t="s">
        <v>1032</v>
      </c>
      <c r="H296" s="258">
        <v>32.549999999999997</v>
      </c>
      <c r="I296" s="259"/>
      <c r="J296" s="260">
        <f>ROUND(I296*H296,2)</f>
        <v>0</v>
      </c>
      <c r="K296" s="256" t="s">
        <v>168</v>
      </c>
      <c r="L296" s="261"/>
      <c r="M296" s="262" t="s">
        <v>19</v>
      </c>
      <c r="N296" s="263" t="s">
        <v>48</v>
      </c>
      <c r="O296" s="86"/>
      <c r="P296" s="223">
        <f>O296*H296</f>
        <v>0</v>
      </c>
      <c r="Q296" s="223">
        <v>0.001</v>
      </c>
      <c r="R296" s="223">
        <f>Q296*H296</f>
        <v>0.032549999999999996</v>
      </c>
      <c r="S296" s="223">
        <v>0</v>
      </c>
      <c r="T296" s="224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5" t="s">
        <v>394</v>
      </c>
      <c r="AT296" s="225" t="s">
        <v>192</v>
      </c>
      <c r="AU296" s="225" t="s">
        <v>85</v>
      </c>
      <c r="AY296" s="19" t="s">
        <v>161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9" t="s">
        <v>81</v>
      </c>
      <c r="BK296" s="226">
        <f>ROUND(I296*H296,2)</f>
        <v>0</v>
      </c>
      <c r="BL296" s="19" t="s">
        <v>267</v>
      </c>
      <c r="BM296" s="225" t="s">
        <v>1617</v>
      </c>
    </row>
    <row r="297" s="13" customFormat="1">
      <c r="A297" s="13"/>
      <c r="B297" s="232"/>
      <c r="C297" s="233"/>
      <c r="D297" s="234" t="s">
        <v>173</v>
      </c>
      <c r="E297" s="235" t="s">
        <v>19</v>
      </c>
      <c r="F297" s="236" t="s">
        <v>1618</v>
      </c>
      <c r="G297" s="233"/>
      <c r="H297" s="237">
        <v>31</v>
      </c>
      <c r="I297" s="238"/>
      <c r="J297" s="233"/>
      <c r="K297" s="233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173</v>
      </c>
      <c r="AU297" s="243" t="s">
        <v>85</v>
      </c>
      <c r="AV297" s="13" t="s">
        <v>85</v>
      </c>
      <c r="AW297" s="13" t="s">
        <v>37</v>
      </c>
      <c r="AX297" s="13" t="s">
        <v>77</v>
      </c>
      <c r="AY297" s="243" t="s">
        <v>161</v>
      </c>
    </row>
    <row r="298" s="15" customFormat="1">
      <c r="A298" s="15"/>
      <c r="B298" s="265"/>
      <c r="C298" s="266"/>
      <c r="D298" s="234" t="s">
        <v>173</v>
      </c>
      <c r="E298" s="267" t="s">
        <v>19</v>
      </c>
      <c r="F298" s="268" t="s">
        <v>210</v>
      </c>
      <c r="G298" s="266"/>
      <c r="H298" s="269">
        <v>31</v>
      </c>
      <c r="I298" s="270"/>
      <c r="J298" s="266"/>
      <c r="K298" s="266"/>
      <c r="L298" s="271"/>
      <c r="M298" s="272"/>
      <c r="N298" s="273"/>
      <c r="O298" s="273"/>
      <c r="P298" s="273"/>
      <c r="Q298" s="273"/>
      <c r="R298" s="273"/>
      <c r="S298" s="273"/>
      <c r="T298" s="274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75" t="s">
        <v>173</v>
      </c>
      <c r="AU298" s="275" t="s">
        <v>85</v>
      </c>
      <c r="AV298" s="15" t="s">
        <v>169</v>
      </c>
      <c r="AW298" s="15" t="s">
        <v>37</v>
      </c>
      <c r="AX298" s="15" t="s">
        <v>77</v>
      </c>
      <c r="AY298" s="275" t="s">
        <v>161</v>
      </c>
    </row>
    <row r="299" s="13" customFormat="1">
      <c r="A299" s="13"/>
      <c r="B299" s="232"/>
      <c r="C299" s="233"/>
      <c r="D299" s="234" t="s">
        <v>173</v>
      </c>
      <c r="E299" s="235" t="s">
        <v>19</v>
      </c>
      <c r="F299" s="236" t="s">
        <v>1619</v>
      </c>
      <c r="G299" s="233"/>
      <c r="H299" s="237">
        <v>32.549999999999997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173</v>
      </c>
      <c r="AU299" s="243" t="s">
        <v>85</v>
      </c>
      <c r="AV299" s="13" t="s">
        <v>85</v>
      </c>
      <c r="AW299" s="13" t="s">
        <v>37</v>
      </c>
      <c r="AX299" s="13" t="s">
        <v>77</v>
      </c>
      <c r="AY299" s="243" t="s">
        <v>161</v>
      </c>
    </row>
    <row r="300" s="15" customFormat="1">
      <c r="A300" s="15"/>
      <c r="B300" s="265"/>
      <c r="C300" s="266"/>
      <c r="D300" s="234" t="s">
        <v>173</v>
      </c>
      <c r="E300" s="267" t="s">
        <v>19</v>
      </c>
      <c r="F300" s="268" t="s">
        <v>210</v>
      </c>
      <c r="G300" s="266"/>
      <c r="H300" s="269">
        <v>32.549999999999997</v>
      </c>
      <c r="I300" s="270"/>
      <c r="J300" s="266"/>
      <c r="K300" s="266"/>
      <c r="L300" s="271"/>
      <c r="M300" s="272"/>
      <c r="N300" s="273"/>
      <c r="O300" s="273"/>
      <c r="P300" s="273"/>
      <c r="Q300" s="273"/>
      <c r="R300" s="273"/>
      <c r="S300" s="273"/>
      <c r="T300" s="274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75" t="s">
        <v>173</v>
      </c>
      <c r="AU300" s="275" t="s">
        <v>85</v>
      </c>
      <c r="AV300" s="15" t="s">
        <v>169</v>
      </c>
      <c r="AW300" s="15" t="s">
        <v>37</v>
      </c>
      <c r="AX300" s="15" t="s">
        <v>81</v>
      </c>
      <c r="AY300" s="275" t="s">
        <v>161</v>
      </c>
    </row>
    <row r="301" s="2" customFormat="1" ht="16.5" customHeight="1">
      <c r="A301" s="40"/>
      <c r="B301" s="41"/>
      <c r="C301" s="214" t="s">
        <v>691</v>
      </c>
      <c r="D301" s="214" t="s">
        <v>164</v>
      </c>
      <c r="E301" s="215" t="s">
        <v>1620</v>
      </c>
      <c r="F301" s="216" t="s">
        <v>1621</v>
      </c>
      <c r="G301" s="217" t="s">
        <v>225</v>
      </c>
      <c r="H301" s="218">
        <v>250</v>
      </c>
      <c r="I301" s="219"/>
      <c r="J301" s="220">
        <f>ROUND(I301*H301,2)</f>
        <v>0</v>
      </c>
      <c r="K301" s="216" t="s">
        <v>168</v>
      </c>
      <c r="L301" s="46"/>
      <c r="M301" s="221" t="s">
        <v>19</v>
      </c>
      <c r="N301" s="222" t="s">
        <v>48</v>
      </c>
      <c r="O301" s="86"/>
      <c r="P301" s="223">
        <f>O301*H301</f>
        <v>0</v>
      </c>
      <c r="Q301" s="223">
        <v>0</v>
      </c>
      <c r="R301" s="223">
        <f>Q301*H301</f>
        <v>0</v>
      </c>
      <c r="S301" s="223">
        <v>0</v>
      </c>
      <c r="T301" s="224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25" t="s">
        <v>267</v>
      </c>
      <c r="AT301" s="225" t="s">
        <v>164</v>
      </c>
      <c r="AU301" s="225" t="s">
        <v>85</v>
      </c>
      <c r="AY301" s="19" t="s">
        <v>161</v>
      </c>
      <c r="BE301" s="226">
        <f>IF(N301="základní",J301,0)</f>
        <v>0</v>
      </c>
      <c r="BF301" s="226">
        <f>IF(N301="snížená",J301,0)</f>
        <v>0</v>
      </c>
      <c r="BG301" s="226">
        <f>IF(N301="zákl. přenesená",J301,0)</f>
        <v>0</v>
      </c>
      <c r="BH301" s="226">
        <f>IF(N301="sníž. přenesená",J301,0)</f>
        <v>0</v>
      </c>
      <c r="BI301" s="226">
        <f>IF(N301="nulová",J301,0)</f>
        <v>0</v>
      </c>
      <c r="BJ301" s="19" t="s">
        <v>81</v>
      </c>
      <c r="BK301" s="226">
        <f>ROUND(I301*H301,2)</f>
        <v>0</v>
      </c>
      <c r="BL301" s="19" t="s">
        <v>267</v>
      </c>
      <c r="BM301" s="225" t="s">
        <v>1622</v>
      </c>
    </row>
    <row r="302" s="2" customFormat="1">
      <c r="A302" s="40"/>
      <c r="B302" s="41"/>
      <c r="C302" s="42"/>
      <c r="D302" s="227" t="s">
        <v>171</v>
      </c>
      <c r="E302" s="42"/>
      <c r="F302" s="228" t="s">
        <v>1623</v>
      </c>
      <c r="G302" s="42"/>
      <c r="H302" s="42"/>
      <c r="I302" s="229"/>
      <c r="J302" s="42"/>
      <c r="K302" s="42"/>
      <c r="L302" s="46"/>
      <c r="M302" s="230"/>
      <c r="N302" s="231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171</v>
      </c>
      <c r="AU302" s="19" t="s">
        <v>85</v>
      </c>
    </row>
    <row r="303" s="13" customFormat="1">
      <c r="A303" s="13"/>
      <c r="B303" s="232"/>
      <c r="C303" s="233"/>
      <c r="D303" s="234" t="s">
        <v>173</v>
      </c>
      <c r="E303" s="235" t="s">
        <v>19</v>
      </c>
      <c r="F303" s="236" t="s">
        <v>1624</v>
      </c>
      <c r="G303" s="233"/>
      <c r="H303" s="237">
        <v>250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173</v>
      </c>
      <c r="AU303" s="243" t="s">
        <v>85</v>
      </c>
      <c r="AV303" s="13" t="s">
        <v>85</v>
      </c>
      <c r="AW303" s="13" t="s">
        <v>37</v>
      </c>
      <c r="AX303" s="13" t="s">
        <v>77</v>
      </c>
      <c r="AY303" s="243" t="s">
        <v>161</v>
      </c>
    </row>
    <row r="304" s="15" customFormat="1">
      <c r="A304" s="15"/>
      <c r="B304" s="265"/>
      <c r="C304" s="266"/>
      <c r="D304" s="234" t="s">
        <v>173</v>
      </c>
      <c r="E304" s="267" t="s">
        <v>19</v>
      </c>
      <c r="F304" s="268" t="s">
        <v>210</v>
      </c>
      <c r="G304" s="266"/>
      <c r="H304" s="269">
        <v>250</v>
      </c>
      <c r="I304" s="270"/>
      <c r="J304" s="266"/>
      <c r="K304" s="266"/>
      <c r="L304" s="271"/>
      <c r="M304" s="272"/>
      <c r="N304" s="273"/>
      <c r="O304" s="273"/>
      <c r="P304" s="273"/>
      <c r="Q304" s="273"/>
      <c r="R304" s="273"/>
      <c r="S304" s="273"/>
      <c r="T304" s="274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75" t="s">
        <v>173</v>
      </c>
      <c r="AU304" s="275" t="s">
        <v>85</v>
      </c>
      <c r="AV304" s="15" t="s">
        <v>169</v>
      </c>
      <c r="AW304" s="15" t="s">
        <v>37</v>
      </c>
      <c r="AX304" s="15" t="s">
        <v>81</v>
      </c>
      <c r="AY304" s="275" t="s">
        <v>161</v>
      </c>
    </row>
    <row r="305" s="2" customFormat="1" ht="16.5" customHeight="1">
      <c r="A305" s="40"/>
      <c r="B305" s="41"/>
      <c r="C305" s="254" t="s">
        <v>697</v>
      </c>
      <c r="D305" s="254" t="s">
        <v>192</v>
      </c>
      <c r="E305" s="255" t="s">
        <v>1625</v>
      </c>
      <c r="F305" s="256" t="s">
        <v>1626</v>
      </c>
      <c r="G305" s="257" t="s">
        <v>1032</v>
      </c>
      <c r="H305" s="258">
        <v>33.783999999999999</v>
      </c>
      <c r="I305" s="259"/>
      <c r="J305" s="260">
        <f>ROUND(I305*H305,2)</f>
        <v>0</v>
      </c>
      <c r="K305" s="256" t="s">
        <v>168</v>
      </c>
      <c r="L305" s="261"/>
      <c r="M305" s="262" t="s">
        <v>19</v>
      </c>
      <c r="N305" s="263" t="s">
        <v>48</v>
      </c>
      <c r="O305" s="86"/>
      <c r="P305" s="223">
        <f>O305*H305</f>
        <v>0</v>
      </c>
      <c r="Q305" s="223">
        <v>0.001</v>
      </c>
      <c r="R305" s="223">
        <f>Q305*H305</f>
        <v>0.033784000000000002</v>
      </c>
      <c r="S305" s="223">
        <v>0</v>
      </c>
      <c r="T305" s="224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25" t="s">
        <v>394</v>
      </c>
      <c r="AT305" s="225" t="s">
        <v>192</v>
      </c>
      <c r="AU305" s="225" t="s">
        <v>85</v>
      </c>
      <c r="AY305" s="19" t="s">
        <v>161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9" t="s">
        <v>81</v>
      </c>
      <c r="BK305" s="226">
        <f>ROUND(I305*H305,2)</f>
        <v>0</v>
      </c>
      <c r="BL305" s="19" t="s">
        <v>267</v>
      </c>
      <c r="BM305" s="225" t="s">
        <v>1627</v>
      </c>
    </row>
    <row r="306" s="13" customFormat="1">
      <c r="A306" s="13"/>
      <c r="B306" s="232"/>
      <c r="C306" s="233"/>
      <c r="D306" s="234" t="s">
        <v>173</v>
      </c>
      <c r="E306" s="235" t="s">
        <v>19</v>
      </c>
      <c r="F306" s="236" t="s">
        <v>1628</v>
      </c>
      <c r="G306" s="233"/>
      <c r="H306" s="237">
        <v>33.783999999999999</v>
      </c>
      <c r="I306" s="238"/>
      <c r="J306" s="233"/>
      <c r="K306" s="233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173</v>
      </c>
      <c r="AU306" s="243" t="s">
        <v>85</v>
      </c>
      <c r="AV306" s="13" t="s">
        <v>85</v>
      </c>
      <c r="AW306" s="13" t="s">
        <v>37</v>
      </c>
      <c r="AX306" s="13" t="s">
        <v>77</v>
      </c>
      <c r="AY306" s="243" t="s">
        <v>161</v>
      </c>
    </row>
    <row r="307" s="15" customFormat="1">
      <c r="A307" s="15"/>
      <c r="B307" s="265"/>
      <c r="C307" s="266"/>
      <c r="D307" s="234" t="s">
        <v>173</v>
      </c>
      <c r="E307" s="267" t="s">
        <v>19</v>
      </c>
      <c r="F307" s="268" t="s">
        <v>210</v>
      </c>
      <c r="G307" s="266"/>
      <c r="H307" s="269">
        <v>33.783999999999999</v>
      </c>
      <c r="I307" s="270"/>
      <c r="J307" s="266"/>
      <c r="K307" s="266"/>
      <c r="L307" s="271"/>
      <c r="M307" s="272"/>
      <c r="N307" s="273"/>
      <c r="O307" s="273"/>
      <c r="P307" s="273"/>
      <c r="Q307" s="273"/>
      <c r="R307" s="273"/>
      <c r="S307" s="273"/>
      <c r="T307" s="274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5" t="s">
        <v>173</v>
      </c>
      <c r="AU307" s="275" t="s">
        <v>85</v>
      </c>
      <c r="AV307" s="15" t="s">
        <v>169</v>
      </c>
      <c r="AW307" s="15" t="s">
        <v>37</v>
      </c>
      <c r="AX307" s="15" t="s">
        <v>81</v>
      </c>
      <c r="AY307" s="275" t="s">
        <v>161</v>
      </c>
    </row>
    <row r="308" s="2" customFormat="1" ht="16.5" customHeight="1">
      <c r="A308" s="40"/>
      <c r="B308" s="41"/>
      <c r="C308" s="254" t="s">
        <v>704</v>
      </c>
      <c r="D308" s="254" t="s">
        <v>192</v>
      </c>
      <c r="E308" s="255" t="s">
        <v>1629</v>
      </c>
      <c r="F308" s="256" t="s">
        <v>1630</v>
      </c>
      <c r="G308" s="257" t="s">
        <v>1435</v>
      </c>
      <c r="H308" s="258">
        <v>170</v>
      </c>
      <c r="I308" s="259"/>
      <c r="J308" s="260">
        <f>ROUND(I308*H308,2)</f>
        <v>0</v>
      </c>
      <c r="K308" s="256" t="s">
        <v>1411</v>
      </c>
      <c r="L308" s="261"/>
      <c r="M308" s="262" t="s">
        <v>19</v>
      </c>
      <c r="N308" s="263" t="s">
        <v>48</v>
      </c>
      <c r="O308" s="86"/>
      <c r="P308" s="223">
        <f>O308*H308</f>
        <v>0</v>
      </c>
      <c r="Q308" s="223">
        <v>0</v>
      </c>
      <c r="R308" s="223">
        <f>Q308*H308</f>
        <v>0</v>
      </c>
      <c r="S308" s="223">
        <v>0</v>
      </c>
      <c r="T308" s="224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5" t="s">
        <v>394</v>
      </c>
      <c r="AT308" s="225" t="s">
        <v>192</v>
      </c>
      <c r="AU308" s="225" t="s">
        <v>85</v>
      </c>
      <c r="AY308" s="19" t="s">
        <v>161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9" t="s">
        <v>81</v>
      </c>
      <c r="BK308" s="226">
        <f>ROUND(I308*H308,2)</f>
        <v>0</v>
      </c>
      <c r="BL308" s="19" t="s">
        <v>267</v>
      </c>
      <c r="BM308" s="225" t="s">
        <v>1631</v>
      </c>
    </row>
    <row r="309" s="2" customFormat="1" ht="16.5" customHeight="1">
      <c r="A309" s="40"/>
      <c r="B309" s="41"/>
      <c r="C309" s="254" t="s">
        <v>711</v>
      </c>
      <c r="D309" s="254" t="s">
        <v>192</v>
      </c>
      <c r="E309" s="255" t="s">
        <v>1632</v>
      </c>
      <c r="F309" s="256" t="s">
        <v>1633</v>
      </c>
      <c r="G309" s="257" t="s">
        <v>1435</v>
      </c>
      <c r="H309" s="258">
        <v>36</v>
      </c>
      <c r="I309" s="259"/>
      <c r="J309" s="260">
        <f>ROUND(I309*H309,2)</f>
        <v>0</v>
      </c>
      <c r="K309" s="256" t="s">
        <v>1411</v>
      </c>
      <c r="L309" s="261"/>
      <c r="M309" s="262" t="s">
        <v>19</v>
      </c>
      <c r="N309" s="263" t="s">
        <v>48</v>
      </c>
      <c r="O309" s="86"/>
      <c r="P309" s="223">
        <f>O309*H309</f>
        <v>0</v>
      </c>
      <c r="Q309" s="223">
        <v>0</v>
      </c>
      <c r="R309" s="223">
        <f>Q309*H309</f>
        <v>0</v>
      </c>
      <c r="S309" s="223">
        <v>0</v>
      </c>
      <c r="T309" s="224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5" t="s">
        <v>394</v>
      </c>
      <c r="AT309" s="225" t="s">
        <v>192</v>
      </c>
      <c r="AU309" s="225" t="s">
        <v>85</v>
      </c>
      <c r="AY309" s="19" t="s">
        <v>161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9" t="s">
        <v>81</v>
      </c>
      <c r="BK309" s="226">
        <f>ROUND(I309*H309,2)</f>
        <v>0</v>
      </c>
      <c r="BL309" s="19" t="s">
        <v>267</v>
      </c>
      <c r="BM309" s="225" t="s">
        <v>1634</v>
      </c>
    </row>
    <row r="310" s="2" customFormat="1" ht="16.5" customHeight="1">
      <c r="A310" s="40"/>
      <c r="B310" s="41"/>
      <c r="C310" s="214" t="s">
        <v>718</v>
      </c>
      <c r="D310" s="214" t="s">
        <v>164</v>
      </c>
      <c r="E310" s="215" t="s">
        <v>1635</v>
      </c>
      <c r="F310" s="216" t="s">
        <v>1636</v>
      </c>
      <c r="G310" s="217" t="s">
        <v>177</v>
      </c>
      <c r="H310" s="218">
        <v>64</v>
      </c>
      <c r="I310" s="219"/>
      <c r="J310" s="220">
        <f>ROUND(I310*H310,2)</f>
        <v>0</v>
      </c>
      <c r="K310" s="216" t="s">
        <v>168</v>
      </c>
      <c r="L310" s="46"/>
      <c r="M310" s="221" t="s">
        <v>19</v>
      </c>
      <c r="N310" s="222" t="s">
        <v>48</v>
      </c>
      <c r="O310" s="86"/>
      <c r="P310" s="223">
        <f>O310*H310</f>
        <v>0</v>
      </c>
      <c r="Q310" s="223">
        <v>0</v>
      </c>
      <c r="R310" s="223">
        <f>Q310*H310</f>
        <v>0</v>
      </c>
      <c r="S310" s="223">
        <v>0</v>
      </c>
      <c r="T310" s="224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25" t="s">
        <v>267</v>
      </c>
      <c r="AT310" s="225" t="s">
        <v>164</v>
      </c>
      <c r="AU310" s="225" t="s">
        <v>85</v>
      </c>
      <c r="AY310" s="19" t="s">
        <v>161</v>
      </c>
      <c r="BE310" s="226">
        <f>IF(N310="základní",J310,0)</f>
        <v>0</v>
      </c>
      <c r="BF310" s="226">
        <f>IF(N310="snížená",J310,0)</f>
        <v>0</v>
      </c>
      <c r="BG310" s="226">
        <f>IF(N310="zákl. přenesená",J310,0)</f>
        <v>0</v>
      </c>
      <c r="BH310" s="226">
        <f>IF(N310="sníž. přenesená",J310,0)</f>
        <v>0</v>
      </c>
      <c r="BI310" s="226">
        <f>IF(N310="nulová",J310,0)</f>
        <v>0</v>
      </c>
      <c r="BJ310" s="19" t="s">
        <v>81</v>
      </c>
      <c r="BK310" s="226">
        <f>ROUND(I310*H310,2)</f>
        <v>0</v>
      </c>
      <c r="BL310" s="19" t="s">
        <v>267</v>
      </c>
      <c r="BM310" s="225" t="s">
        <v>1637</v>
      </c>
    </row>
    <row r="311" s="2" customFormat="1">
      <c r="A311" s="40"/>
      <c r="B311" s="41"/>
      <c r="C311" s="42"/>
      <c r="D311" s="227" t="s">
        <v>171</v>
      </c>
      <c r="E311" s="42"/>
      <c r="F311" s="228" t="s">
        <v>1638</v>
      </c>
      <c r="G311" s="42"/>
      <c r="H311" s="42"/>
      <c r="I311" s="229"/>
      <c r="J311" s="42"/>
      <c r="K311" s="42"/>
      <c r="L311" s="46"/>
      <c r="M311" s="230"/>
      <c r="N311" s="231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171</v>
      </c>
      <c r="AU311" s="19" t="s">
        <v>85</v>
      </c>
    </row>
    <row r="312" s="13" customFormat="1">
      <c r="A312" s="13"/>
      <c r="B312" s="232"/>
      <c r="C312" s="233"/>
      <c r="D312" s="234" t="s">
        <v>173</v>
      </c>
      <c r="E312" s="235" t="s">
        <v>19</v>
      </c>
      <c r="F312" s="236" t="s">
        <v>460</v>
      </c>
      <c r="G312" s="233"/>
      <c r="H312" s="237">
        <v>64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173</v>
      </c>
      <c r="AU312" s="243" t="s">
        <v>85</v>
      </c>
      <c r="AV312" s="13" t="s">
        <v>85</v>
      </c>
      <c r="AW312" s="13" t="s">
        <v>37</v>
      </c>
      <c r="AX312" s="13" t="s">
        <v>77</v>
      </c>
      <c r="AY312" s="243" t="s">
        <v>161</v>
      </c>
    </row>
    <row r="313" s="15" customFormat="1">
      <c r="A313" s="15"/>
      <c r="B313" s="265"/>
      <c r="C313" s="266"/>
      <c r="D313" s="234" t="s">
        <v>173</v>
      </c>
      <c r="E313" s="267" t="s">
        <v>19</v>
      </c>
      <c r="F313" s="268" t="s">
        <v>210</v>
      </c>
      <c r="G313" s="266"/>
      <c r="H313" s="269">
        <v>64</v>
      </c>
      <c r="I313" s="270"/>
      <c r="J313" s="266"/>
      <c r="K313" s="266"/>
      <c r="L313" s="271"/>
      <c r="M313" s="272"/>
      <c r="N313" s="273"/>
      <c r="O313" s="273"/>
      <c r="P313" s="273"/>
      <c r="Q313" s="273"/>
      <c r="R313" s="273"/>
      <c r="S313" s="273"/>
      <c r="T313" s="274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75" t="s">
        <v>173</v>
      </c>
      <c r="AU313" s="275" t="s">
        <v>85</v>
      </c>
      <c r="AV313" s="15" t="s">
        <v>169</v>
      </c>
      <c r="AW313" s="15" t="s">
        <v>37</v>
      </c>
      <c r="AX313" s="15" t="s">
        <v>81</v>
      </c>
      <c r="AY313" s="275" t="s">
        <v>161</v>
      </c>
    </row>
    <row r="314" s="2" customFormat="1" ht="16.5" customHeight="1">
      <c r="A314" s="40"/>
      <c r="B314" s="41"/>
      <c r="C314" s="254" t="s">
        <v>731</v>
      </c>
      <c r="D314" s="254" t="s">
        <v>192</v>
      </c>
      <c r="E314" s="255" t="s">
        <v>1639</v>
      </c>
      <c r="F314" s="256" t="s">
        <v>1640</v>
      </c>
      <c r="G314" s="257" t="s">
        <v>177</v>
      </c>
      <c r="H314" s="258">
        <v>64</v>
      </c>
      <c r="I314" s="259"/>
      <c r="J314" s="260">
        <f>ROUND(I314*H314,2)</f>
        <v>0</v>
      </c>
      <c r="K314" s="256" t="s">
        <v>168</v>
      </c>
      <c r="L314" s="261"/>
      <c r="M314" s="262" t="s">
        <v>19</v>
      </c>
      <c r="N314" s="263" t="s">
        <v>48</v>
      </c>
      <c r="O314" s="86"/>
      <c r="P314" s="223">
        <f>O314*H314</f>
        <v>0</v>
      </c>
      <c r="Q314" s="223">
        <v>0.00042999999999999999</v>
      </c>
      <c r="R314" s="223">
        <f>Q314*H314</f>
        <v>0.027519999999999999</v>
      </c>
      <c r="S314" s="223">
        <v>0</v>
      </c>
      <c r="T314" s="224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25" t="s">
        <v>394</v>
      </c>
      <c r="AT314" s="225" t="s">
        <v>192</v>
      </c>
      <c r="AU314" s="225" t="s">
        <v>85</v>
      </c>
      <c r="AY314" s="19" t="s">
        <v>161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19" t="s">
        <v>81</v>
      </c>
      <c r="BK314" s="226">
        <f>ROUND(I314*H314,2)</f>
        <v>0</v>
      </c>
      <c r="BL314" s="19" t="s">
        <v>267</v>
      </c>
      <c r="BM314" s="225" t="s">
        <v>1641</v>
      </c>
    </row>
    <row r="315" s="2" customFormat="1" ht="16.5" customHeight="1">
      <c r="A315" s="40"/>
      <c r="B315" s="41"/>
      <c r="C315" s="214" t="s">
        <v>742</v>
      </c>
      <c r="D315" s="214" t="s">
        <v>164</v>
      </c>
      <c r="E315" s="215" t="s">
        <v>1642</v>
      </c>
      <c r="F315" s="216" t="s">
        <v>1643</v>
      </c>
      <c r="G315" s="217" t="s">
        <v>177</v>
      </c>
      <c r="H315" s="218">
        <v>9</v>
      </c>
      <c r="I315" s="219"/>
      <c r="J315" s="220">
        <f>ROUND(I315*H315,2)</f>
        <v>0</v>
      </c>
      <c r="K315" s="216" t="s">
        <v>168</v>
      </c>
      <c r="L315" s="46"/>
      <c r="M315" s="221" t="s">
        <v>19</v>
      </c>
      <c r="N315" s="222" t="s">
        <v>48</v>
      </c>
      <c r="O315" s="86"/>
      <c r="P315" s="223">
        <f>O315*H315</f>
        <v>0</v>
      </c>
      <c r="Q315" s="223">
        <v>0</v>
      </c>
      <c r="R315" s="223">
        <f>Q315*H315</f>
        <v>0</v>
      </c>
      <c r="S315" s="223">
        <v>0</v>
      </c>
      <c r="T315" s="224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25" t="s">
        <v>267</v>
      </c>
      <c r="AT315" s="225" t="s">
        <v>164</v>
      </c>
      <c r="AU315" s="225" t="s">
        <v>85</v>
      </c>
      <c r="AY315" s="19" t="s">
        <v>161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9" t="s">
        <v>81</v>
      </c>
      <c r="BK315" s="226">
        <f>ROUND(I315*H315,2)</f>
        <v>0</v>
      </c>
      <c r="BL315" s="19" t="s">
        <v>267</v>
      </c>
      <c r="BM315" s="225" t="s">
        <v>1644</v>
      </c>
    </row>
    <row r="316" s="2" customFormat="1">
      <c r="A316" s="40"/>
      <c r="B316" s="41"/>
      <c r="C316" s="42"/>
      <c r="D316" s="227" t="s">
        <v>171</v>
      </c>
      <c r="E316" s="42"/>
      <c r="F316" s="228" t="s">
        <v>1645</v>
      </c>
      <c r="G316" s="42"/>
      <c r="H316" s="42"/>
      <c r="I316" s="229"/>
      <c r="J316" s="42"/>
      <c r="K316" s="42"/>
      <c r="L316" s="46"/>
      <c r="M316" s="230"/>
      <c r="N316" s="231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171</v>
      </c>
      <c r="AU316" s="19" t="s">
        <v>85</v>
      </c>
    </row>
    <row r="317" s="13" customFormat="1">
      <c r="A317" s="13"/>
      <c r="B317" s="232"/>
      <c r="C317" s="233"/>
      <c r="D317" s="234" t="s">
        <v>173</v>
      </c>
      <c r="E317" s="235" t="s">
        <v>19</v>
      </c>
      <c r="F317" s="236" t="s">
        <v>231</v>
      </c>
      <c r="G317" s="233"/>
      <c r="H317" s="237">
        <v>9</v>
      </c>
      <c r="I317" s="238"/>
      <c r="J317" s="233"/>
      <c r="K317" s="233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173</v>
      </c>
      <c r="AU317" s="243" t="s">
        <v>85</v>
      </c>
      <c r="AV317" s="13" t="s">
        <v>85</v>
      </c>
      <c r="AW317" s="13" t="s">
        <v>37</v>
      </c>
      <c r="AX317" s="13" t="s">
        <v>77</v>
      </c>
      <c r="AY317" s="243" t="s">
        <v>161</v>
      </c>
    </row>
    <row r="318" s="15" customFormat="1">
      <c r="A318" s="15"/>
      <c r="B318" s="265"/>
      <c r="C318" s="266"/>
      <c r="D318" s="234" t="s">
        <v>173</v>
      </c>
      <c r="E318" s="267" t="s">
        <v>19</v>
      </c>
      <c r="F318" s="268" t="s">
        <v>210</v>
      </c>
      <c r="G318" s="266"/>
      <c r="H318" s="269">
        <v>9</v>
      </c>
      <c r="I318" s="270"/>
      <c r="J318" s="266"/>
      <c r="K318" s="266"/>
      <c r="L318" s="271"/>
      <c r="M318" s="272"/>
      <c r="N318" s="273"/>
      <c r="O318" s="273"/>
      <c r="P318" s="273"/>
      <c r="Q318" s="273"/>
      <c r="R318" s="273"/>
      <c r="S318" s="273"/>
      <c r="T318" s="274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5" t="s">
        <v>173</v>
      </c>
      <c r="AU318" s="275" t="s">
        <v>85</v>
      </c>
      <c r="AV318" s="15" t="s">
        <v>169</v>
      </c>
      <c r="AW318" s="15" t="s">
        <v>37</v>
      </c>
      <c r="AX318" s="15" t="s">
        <v>81</v>
      </c>
      <c r="AY318" s="275" t="s">
        <v>161</v>
      </c>
    </row>
    <row r="319" s="2" customFormat="1" ht="16.5" customHeight="1">
      <c r="A319" s="40"/>
      <c r="B319" s="41"/>
      <c r="C319" s="254" t="s">
        <v>749</v>
      </c>
      <c r="D319" s="254" t="s">
        <v>192</v>
      </c>
      <c r="E319" s="255" t="s">
        <v>1646</v>
      </c>
      <c r="F319" s="256" t="s">
        <v>1647</v>
      </c>
      <c r="G319" s="257" t="s">
        <v>177</v>
      </c>
      <c r="H319" s="258">
        <v>9</v>
      </c>
      <c r="I319" s="259"/>
      <c r="J319" s="260">
        <f>ROUND(I319*H319,2)</f>
        <v>0</v>
      </c>
      <c r="K319" s="256" t="s">
        <v>168</v>
      </c>
      <c r="L319" s="261"/>
      <c r="M319" s="262" t="s">
        <v>19</v>
      </c>
      <c r="N319" s="263" t="s">
        <v>48</v>
      </c>
      <c r="O319" s="86"/>
      <c r="P319" s="223">
        <f>O319*H319</f>
        <v>0</v>
      </c>
      <c r="Q319" s="223">
        <v>0.0041999999999999997</v>
      </c>
      <c r="R319" s="223">
        <f>Q319*H319</f>
        <v>0.0378</v>
      </c>
      <c r="S319" s="223">
        <v>0</v>
      </c>
      <c r="T319" s="224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25" t="s">
        <v>394</v>
      </c>
      <c r="AT319" s="225" t="s">
        <v>192</v>
      </c>
      <c r="AU319" s="225" t="s">
        <v>85</v>
      </c>
      <c r="AY319" s="19" t="s">
        <v>161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9" t="s">
        <v>81</v>
      </c>
      <c r="BK319" s="226">
        <f>ROUND(I319*H319,2)</f>
        <v>0</v>
      </c>
      <c r="BL319" s="19" t="s">
        <v>267</v>
      </c>
      <c r="BM319" s="225" t="s">
        <v>1648</v>
      </c>
    </row>
    <row r="320" s="2" customFormat="1" ht="16.5" customHeight="1">
      <c r="A320" s="40"/>
      <c r="B320" s="41"/>
      <c r="C320" s="214" t="s">
        <v>758</v>
      </c>
      <c r="D320" s="214" t="s">
        <v>164</v>
      </c>
      <c r="E320" s="215" t="s">
        <v>1649</v>
      </c>
      <c r="F320" s="216" t="s">
        <v>1650</v>
      </c>
      <c r="G320" s="217" t="s">
        <v>177</v>
      </c>
      <c r="H320" s="218">
        <v>5</v>
      </c>
      <c r="I320" s="219"/>
      <c r="J320" s="220">
        <f>ROUND(I320*H320,2)</f>
        <v>0</v>
      </c>
      <c r="K320" s="216" t="s">
        <v>168</v>
      </c>
      <c r="L320" s="46"/>
      <c r="M320" s="221" t="s">
        <v>19</v>
      </c>
      <c r="N320" s="222" t="s">
        <v>48</v>
      </c>
      <c r="O320" s="86"/>
      <c r="P320" s="223">
        <f>O320*H320</f>
        <v>0</v>
      </c>
      <c r="Q320" s="223">
        <v>0</v>
      </c>
      <c r="R320" s="223">
        <f>Q320*H320</f>
        <v>0</v>
      </c>
      <c r="S320" s="223">
        <v>0</v>
      </c>
      <c r="T320" s="224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25" t="s">
        <v>267</v>
      </c>
      <c r="AT320" s="225" t="s">
        <v>164</v>
      </c>
      <c r="AU320" s="225" t="s">
        <v>85</v>
      </c>
      <c r="AY320" s="19" t="s">
        <v>161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9" t="s">
        <v>81</v>
      </c>
      <c r="BK320" s="226">
        <f>ROUND(I320*H320,2)</f>
        <v>0</v>
      </c>
      <c r="BL320" s="19" t="s">
        <v>267</v>
      </c>
      <c r="BM320" s="225" t="s">
        <v>1651</v>
      </c>
    </row>
    <row r="321" s="2" customFormat="1">
      <c r="A321" s="40"/>
      <c r="B321" s="41"/>
      <c r="C321" s="42"/>
      <c r="D321" s="227" t="s">
        <v>171</v>
      </c>
      <c r="E321" s="42"/>
      <c r="F321" s="228" t="s">
        <v>1652</v>
      </c>
      <c r="G321" s="42"/>
      <c r="H321" s="42"/>
      <c r="I321" s="229"/>
      <c r="J321" s="42"/>
      <c r="K321" s="42"/>
      <c r="L321" s="46"/>
      <c r="M321" s="230"/>
      <c r="N321" s="231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171</v>
      </c>
      <c r="AU321" s="19" t="s">
        <v>85</v>
      </c>
    </row>
    <row r="322" s="13" customFormat="1">
      <c r="A322" s="13"/>
      <c r="B322" s="232"/>
      <c r="C322" s="233"/>
      <c r="D322" s="234" t="s">
        <v>173</v>
      </c>
      <c r="E322" s="235" t="s">
        <v>19</v>
      </c>
      <c r="F322" s="236" t="s">
        <v>191</v>
      </c>
      <c r="G322" s="233"/>
      <c r="H322" s="237">
        <v>5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173</v>
      </c>
      <c r="AU322" s="243" t="s">
        <v>85</v>
      </c>
      <c r="AV322" s="13" t="s">
        <v>85</v>
      </c>
      <c r="AW322" s="13" t="s">
        <v>37</v>
      </c>
      <c r="AX322" s="13" t="s">
        <v>77</v>
      </c>
      <c r="AY322" s="243" t="s">
        <v>161</v>
      </c>
    </row>
    <row r="323" s="15" customFormat="1">
      <c r="A323" s="15"/>
      <c r="B323" s="265"/>
      <c r="C323" s="266"/>
      <c r="D323" s="234" t="s">
        <v>173</v>
      </c>
      <c r="E323" s="267" t="s">
        <v>19</v>
      </c>
      <c r="F323" s="268" t="s">
        <v>210</v>
      </c>
      <c r="G323" s="266"/>
      <c r="H323" s="269">
        <v>5</v>
      </c>
      <c r="I323" s="270"/>
      <c r="J323" s="266"/>
      <c r="K323" s="266"/>
      <c r="L323" s="271"/>
      <c r="M323" s="272"/>
      <c r="N323" s="273"/>
      <c r="O323" s="273"/>
      <c r="P323" s="273"/>
      <c r="Q323" s="273"/>
      <c r="R323" s="273"/>
      <c r="S323" s="273"/>
      <c r="T323" s="274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75" t="s">
        <v>173</v>
      </c>
      <c r="AU323" s="275" t="s">
        <v>85</v>
      </c>
      <c r="AV323" s="15" t="s">
        <v>169</v>
      </c>
      <c r="AW323" s="15" t="s">
        <v>37</v>
      </c>
      <c r="AX323" s="15" t="s">
        <v>81</v>
      </c>
      <c r="AY323" s="275" t="s">
        <v>161</v>
      </c>
    </row>
    <row r="324" s="2" customFormat="1" ht="16.5" customHeight="1">
      <c r="A324" s="40"/>
      <c r="B324" s="41"/>
      <c r="C324" s="254" t="s">
        <v>762</v>
      </c>
      <c r="D324" s="254" t="s">
        <v>192</v>
      </c>
      <c r="E324" s="255" t="s">
        <v>1653</v>
      </c>
      <c r="F324" s="256" t="s">
        <v>1654</v>
      </c>
      <c r="G324" s="257" t="s">
        <v>1435</v>
      </c>
      <c r="H324" s="258">
        <v>5</v>
      </c>
      <c r="I324" s="259"/>
      <c r="J324" s="260">
        <f>ROUND(I324*H324,2)</f>
        <v>0</v>
      </c>
      <c r="K324" s="256" t="s">
        <v>1411</v>
      </c>
      <c r="L324" s="261"/>
      <c r="M324" s="262" t="s">
        <v>19</v>
      </c>
      <c r="N324" s="263" t="s">
        <v>48</v>
      </c>
      <c r="O324" s="86"/>
      <c r="P324" s="223">
        <f>O324*H324</f>
        <v>0</v>
      </c>
      <c r="Q324" s="223">
        <v>0</v>
      </c>
      <c r="R324" s="223">
        <f>Q324*H324</f>
        <v>0</v>
      </c>
      <c r="S324" s="223">
        <v>0</v>
      </c>
      <c r="T324" s="224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25" t="s">
        <v>394</v>
      </c>
      <c r="AT324" s="225" t="s">
        <v>192</v>
      </c>
      <c r="AU324" s="225" t="s">
        <v>85</v>
      </c>
      <c r="AY324" s="19" t="s">
        <v>161</v>
      </c>
      <c r="BE324" s="226">
        <f>IF(N324="základní",J324,0)</f>
        <v>0</v>
      </c>
      <c r="BF324" s="226">
        <f>IF(N324="snížená",J324,0)</f>
        <v>0</v>
      </c>
      <c r="BG324" s="226">
        <f>IF(N324="zákl. přenesená",J324,0)</f>
        <v>0</v>
      </c>
      <c r="BH324" s="226">
        <f>IF(N324="sníž. přenesená",J324,0)</f>
        <v>0</v>
      </c>
      <c r="BI324" s="226">
        <f>IF(N324="nulová",J324,0)</f>
        <v>0</v>
      </c>
      <c r="BJ324" s="19" t="s">
        <v>81</v>
      </c>
      <c r="BK324" s="226">
        <f>ROUND(I324*H324,2)</f>
        <v>0</v>
      </c>
      <c r="BL324" s="19" t="s">
        <v>267</v>
      </c>
      <c r="BM324" s="225" t="s">
        <v>1655</v>
      </c>
    </row>
    <row r="325" s="2" customFormat="1" ht="16.5" customHeight="1">
      <c r="A325" s="40"/>
      <c r="B325" s="41"/>
      <c r="C325" s="214" t="s">
        <v>781</v>
      </c>
      <c r="D325" s="214" t="s">
        <v>164</v>
      </c>
      <c r="E325" s="215" t="s">
        <v>1656</v>
      </c>
      <c r="F325" s="216" t="s">
        <v>1657</v>
      </c>
      <c r="G325" s="217" t="s">
        <v>177</v>
      </c>
      <c r="H325" s="218">
        <v>6</v>
      </c>
      <c r="I325" s="219"/>
      <c r="J325" s="220">
        <f>ROUND(I325*H325,2)</f>
        <v>0</v>
      </c>
      <c r="K325" s="216" t="s">
        <v>168</v>
      </c>
      <c r="L325" s="46"/>
      <c r="M325" s="221" t="s">
        <v>19</v>
      </c>
      <c r="N325" s="222" t="s">
        <v>48</v>
      </c>
      <c r="O325" s="86"/>
      <c r="P325" s="223">
        <f>O325*H325</f>
        <v>0</v>
      </c>
      <c r="Q325" s="223">
        <v>0</v>
      </c>
      <c r="R325" s="223">
        <f>Q325*H325</f>
        <v>0</v>
      </c>
      <c r="S325" s="223">
        <v>0</v>
      </c>
      <c r="T325" s="224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5" t="s">
        <v>267</v>
      </c>
      <c r="AT325" s="225" t="s">
        <v>164</v>
      </c>
      <c r="AU325" s="225" t="s">
        <v>85</v>
      </c>
      <c r="AY325" s="19" t="s">
        <v>161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9" t="s">
        <v>81</v>
      </c>
      <c r="BK325" s="226">
        <f>ROUND(I325*H325,2)</f>
        <v>0</v>
      </c>
      <c r="BL325" s="19" t="s">
        <v>267</v>
      </c>
      <c r="BM325" s="225" t="s">
        <v>1658</v>
      </c>
    </row>
    <row r="326" s="2" customFormat="1">
      <c r="A326" s="40"/>
      <c r="B326" s="41"/>
      <c r="C326" s="42"/>
      <c r="D326" s="227" t="s">
        <v>171</v>
      </c>
      <c r="E326" s="42"/>
      <c r="F326" s="228" t="s">
        <v>1659</v>
      </c>
      <c r="G326" s="42"/>
      <c r="H326" s="42"/>
      <c r="I326" s="229"/>
      <c r="J326" s="42"/>
      <c r="K326" s="42"/>
      <c r="L326" s="46"/>
      <c r="M326" s="230"/>
      <c r="N326" s="231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171</v>
      </c>
      <c r="AU326" s="19" t="s">
        <v>85</v>
      </c>
    </row>
    <row r="327" s="13" customFormat="1">
      <c r="A327" s="13"/>
      <c r="B327" s="232"/>
      <c r="C327" s="233"/>
      <c r="D327" s="234" t="s">
        <v>173</v>
      </c>
      <c r="E327" s="235" t="s">
        <v>19</v>
      </c>
      <c r="F327" s="236" t="s">
        <v>199</v>
      </c>
      <c r="G327" s="233"/>
      <c r="H327" s="237">
        <v>6</v>
      </c>
      <c r="I327" s="238"/>
      <c r="J327" s="233"/>
      <c r="K327" s="233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173</v>
      </c>
      <c r="AU327" s="243" t="s">
        <v>85</v>
      </c>
      <c r="AV327" s="13" t="s">
        <v>85</v>
      </c>
      <c r="AW327" s="13" t="s">
        <v>37</v>
      </c>
      <c r="AX327" s="13" t="s">
        <v>77</v>
      </c>
      <c r="AY327" s="243" t="s">
        <v>161</v>
      </c>
    </row>
    <row r="328" s="15" customFormat="1">
      <c r="A328" s="15"/>
      <c r="B328" s="265"/>
      <c r="C328" s="266"/>
      <c r="D328" s="234" t="s">
        <v>173</v>
      </c>
      <c r="E328" s="267" t="s">
        <v>19</v>
      </c>
      <c r="F328" s="268" t="s">
        <v>210</v>
      </c>
      <c r="G328" s="266"/>
      <c r="H328" s="269">
        <v>6</v>
      </c>
      <c r="I328" s="270"/>
      <c r="J328" s="266"/>
      <c r="K328" s="266"/>
      <c r="L328" s="271"/>
      <c r="M328" s="272"/>
      <c r="N328" s="273"/>
      <c r="O328" s="273"/>
      <c r="P328" s="273"/>
      <c r="Q328" s="273"/>
      <c r="R328" s="273"/>
      <c r="S328" s="273"/>
      <c r="T328" s="274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75" t="s">
        <v>173</v>
      </c>
      <c r="AU328" s="275" t="s">
        <v>85</v>
      </c>
      <c r="AV328" s="15" t="s">
        <v>169</v>
      </c>
      <c r="AW328" s="15" t="s">
        <v>37</v>
      </c>
      <c r="AX328" s="15" t="s">
        <v>81</v>
      </c>
      <c r="AY328" s="275" t="s">
        <v>161</v>
      </c>
    </row>
    <row r="329" s="2" customFormat="1" ht="16.5" customHeight="1">
      <c r="A329" s="40"/>
      <c r="B329" s="41"/>
      <c r="C329" s="254" t="s">
        <v>785</v>
      </c>
      <c r="D329" s="254" t="s">
        <v>192</v>
      </c>
      <c r="E329" s="255" t="s">
        <v>1660</v>
      </c>
      <c r="F329" s="256" t="s">
        <v>1661</v>
      </c>
      <c r="G329" s="257" t="s">
        <v>177</v>
      </c>
      <c r="H329" s="258">
        <v>6</v>
      </c>
      <c r="I329" s="259"/>
      <c r="J329" s="260">
        <f>ROUND(I329*H329,2)</f>
        <v>0</v>
      </c>
      <c r="K329" s="256" t="s">
        <v>168</v>
      </c>
      <c r="L329" s="261"/>
      <c r="M329" s="262" t="s">
        <v>19</v>
      </c>
      <c r="N329" s="263" t="s">
        <v>48</v>
      </c>
      <c r="O329" s="86"/>
      <c r="P329" s="223">
        <f>O329*H329</f>
        <v>0</v>
      </c>
      <c r="Q329" s="223">
        <v>0.002</v>
      </c>
      <c r="R329" s="223">
        <f>Q329*H329</f>
        <v>0.012</v>
      </c>
      <c r="S329" s="223">
        <v>0</v>
      </c>
      <c r="T329" s="224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5" t="s">
        <v>394</v>
      </c>
      <c r="AT329" s="225" t="s">
        <v>192</v>
      </c>
      <c r="AU329" s="225" t="s">
        <v>85</v>
      </c>
      <c r="AY329" s="19" t="s">
        <v>161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9" t="s">
        <v>81</v>
      </c>
      <c r="BK329" s="226">
        <f>ROUND(I329*H329,2)</f>
        <v>0</v>
      </c>
      <c r="BL329" s="19" t="s">
        <v>267</v>
      </c>
      <c r="BM329" s="225" t="s">
        <v>1662</v>
      </c>
    </row>
    <row r="330" s="2" customFormat="1" ht="16.5" customHeight="1">
      <c r="A330" s="40"/>
      <c r="B330" s="41"/>
      <c r="C330" s="254" t="s">
        <v>792</v>
      </c>
      <c r="D330" s="254" t="s">
        <v>192</v>
      </c>
      <c r="E330" s="255" t="s">
        <v>1663</v>
      </c>
      <c r="F330" s="256" t="s">
        <v>1664</v>
      </c>
      <c r="G330" s="257" t="s">
        <v>1435</v>
      </c>
      <c r="H330" s="258">
        <v>6</v>
      </c>
      <c r="I330" s="259"/>
      <c r="J330" s="260">
        <f>ROUND(I330*H330,2)</f>
        <v>0</v>
      </c>
      <c r="K330" s="256" t="s">
        <v>1411</v>
      </c>
      <c r="L330" s="261"/>
      <c r="M330" s="262" t="s">
        <v>19</v>
      </c>
      <c r="N330" s="263" t="s">
        <v>48</v>
      </c>
      <c r="O330" s="86"/>
      <c r="P330" s="223">
        <f>O330*H330</f>
        <v>0</v>
      </c>
      <c r="Q330" s="223">
        <v>0</v>
      </c>
      <c r="R330" s="223">
        <f>Q330*H330</f>
        <v>0</v>
      </c>
      <c r="S330" s="223">
        <v>0</v>
      </c>
      <c r="T330" s="224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25" t="s">
        <v>394</v>
      </c>
      <c r="AT330" s="225" t="s">
        <v>192</v>
      </c>
      <c r="AU330" s="225" t="s">
        <v>85</v>
      </c>
      <c r="AY330" s="19" t="s">
        <v>161</v>
      </c>
      <c r="BE330" s="226">
        <f>IF(N330="základní",J330,0)</f>
        <v>0</v>
      </c>
      <c r="BF330" s="226">
        <f>IF(N330="snížená",J330,0)</f>
        <v>0</v>
      </c>
      <c r="BG330" s="226">
        <f>IF(N330="zákl. přenesená",J330,0)</f>
        <v>0</v>
      </c>
      <c r="BH330" s="226">
        <f>IF(N330="sníž. přenesená",J330,0)</f>
        <v>0</v>
      </c>
      <c r="BI330" s="226">
        <f>IF(N330="nulová",J330,0)</f>
        <v>0</v>
      </c>
      <c r="BJ330" s="19" t="s">
        <v>81</v>
      </c>
      <c r="BK330" s="226">
        <f>ROUND(I330*H330,2)</f>
        <v>0</v>
      </c>
      <c r="BL330" s="19" t="s">
        <v>267</v>
      </c>
      <c r="BM330" s="225" t="s">
        <v>1665</v>
      </c>
    </row>
    <row r="331" s="2" customFormat="1" ht="16.5" customHeight="1">
      <c r="A331" s="40"/>
      <c r="B331" s="41"/>
      <c r="C331" s="254" t="s">
        <v>826</v>
      </c>
      <c r="D331" s="254" t="s">
        <v>192</v>
      </c>
      <c r="E331" s="255" t="s">
        <v>1666</v>
      </c>
      <c r="F331" s="256" t="s">
        <v>1667</v>
      </c>
      <c r="G331" s="257" t="s">
        <v>1435</v>
      </c>
      <c r="H331" s="258">
        <v>6</v>
      </c>
      <c r="I331" s="259"/>
      <c r="J331" s="260">
        <f>ROUND(I331*H331,2)</f>
        <v>0</v>
      </c>
      <c r="K331" s="256" t="s">
        <v>1411</v>
      </c>
      <c r="L331" s="261"/>
      <c r="M331" s="262" t="s">
        <v>19</v>
      </c>
      <c r="N331" s="263" t="s">
        <v>48</v>
      </c>
      <c r="O331" s="86"/>
      <c r="P331" s="223">
        <f>O331*H331</f>
        <v>0</v>
      </c>
      <c r="Q331" s="223">
        <v>0</v>
      </c>
      <c r="R331" s="223">
        <f>Q331*H331</f>
        <v>0</v>
      </c>
      <c r="S331" s="223">
        <v>0</v>
      </c>
      <c r="T331" s="224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25" t="s">
        <v>394</v>
      </c>
      <c r="AT331" s="225" t="s">
        <v>192</v>
      </c>
      <c r="AU331" s="225" t="s">
        <v>85</v>
      </c>
      <c r="AY331" s="19" t="s">
        <v>161</v>
      </c>
      <c r="BE331" s="226">
        <f>IF(N331="základní",J331,0)</f>
        <v>0</v>
      </c>
      <c r="BF331" s="226">
        <f>IF(N331="snížená",J331,0)</f>
        <v>0</v>
      </c>
      <c r="BG331" s="226">
        <f>IF(N331="zákl. přenesená",J331,0)</f>
        <v>0</v>
      </c>
      <c r="BH331" s="226">
        <f>IF(N331="sníž. přenesená",J331,0)</f>
        <v>0</v>
      </c>
      <c r="BI331" s="226">
        <f>IF(N331="nulová",J331,0)</f>
        <v>0</v>
      </c>
      <c r="BJ331" s="19" t="s">
        <v>81</v>
      </c>
      <c r="BK331" s="226">
        <f>ROUND(I331*H331,2)</f>
        <v>0</v>
      </c>
      <c r="BL331" s="19" t="s">
        <v>267</v>
      </c>
      <c r="BM331" s="225" t="s">
        <v>1668</v>
      </c>
    </row>
    <row r="332" s="2" customFormat="1" ht="24.15" customHeight="1">
      <c r="A332" s="40"/>
      <c r="B332" s="41"/>
      <c r="C332" s="214" t="s">
        <v>831</v>
      </c>
      <c r="D332" s="214" t="s">
        <v>164</v>
      </c>
      <c r="E332" s="215" t="s">
        <v>1669</v>
      </c>
      <c r="F332" s="216" t="s">
        <v>1670</v>
      </c>
      <c r="G332" s="217" t="s">
        <v>177</v>
      </c>
      <c r="H332" s="218">
        <v>1</v>
      </c>
      <c r="I332" s="219"/>
      <c r="J332" s="220">
        <f>ROUND(I332*H332,2)</f>
        <v>0</v>
      </c>
      <c r="K332" s="216" t="s">
        <v>168</v>
      </c>
      <c r="L332" s="46"/>
      <c r="M332" s="221" t="s">
        <v>19</v>
      </c>
      <c r="N332" s="222" t="s">
        <v>48</v>
      </c>
      <c r="O332" s="86"/>
      <c r="P332" s="223">
        <f>O332*H332</f>
        <v>0</v>
      </c>
      <c r="Q332" s="223">
        <v>0</v>
      </c>
      <c r="R332" s="223">
        <f>Q332*H332</f>
        <v>0</v>
      </c>
      <c r="S332" s="223">
        <v>0</v>
      </c>
      <c r="T332" s="224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25" t="s">
        <v>267</v>
      </c>
      <c r="AT332" s="225" t="s">
        <v>164</v>
      </c>
      <c r="AU332" s="225" t="s">
        <v>85</v>
      </c>
      <c r="AY332" s="19" t="s">
        <v>161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9" t="s">
        <v>81</v>
      </c>
      <c r="BK332" s="226">
        <f>ROUND(I332*H332,2)</f>
        <v>0</v>
      </c>
      <c r="BL332" s="19" t="s">
        <v>267</v>
      </c>
      <c r="BM332" s="225" t="s">
        <v>1671</v>
      </c>
    </row>
    <row r="333" s="2" customFormat="1">
      <c r="A333" s="40"/>
      <c r="B333" s="41"/>
      <c r="C333" s="42"/>
      <c r="D333" s="227" t="s">
        <v>171</v>
      </c>
      <c r="E333" s="42"/>
      <c r="F333" s="228" t="s">
        <v>1672</v>
      </c>
      <c r="G333" s="42"/>
      <c r="H333" s="42"/>
      <c r="I333" s="229"/>
      <c r="J333" s="42"/>
      <c r="K333" s="42"/>
      <c r="L333" s="46"/>
      <c r="M333" s="230"/>
      <c r="N333" s="231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171</v>
      </c>
      <c r="AU333" s="19" t="s">
        <v>85</v>
      </c>
    </row>
    <row r="334" s="2" customFormat="1" ht="33" customHeight="1">
      <c r="A334" s="40"/>
      <c r="B334" s="41"/>
      <c r="C334" s="214" t="s">
        <v>836</v>
      </c>
      <c r="D334" s="214" t="s">
        <v>164</v>
      </c>
      <c r="E334" s="215" t="s">
        <v>1673</v>
      </c>
      <c r="F334" s="216" t="s">
        <v>1674</v>
      </c>
      <c r="G334" s="217" t="s">
        <v>177</v>
      </c>
      <c r="H334" s="218">
        <v>1</v>
      </c>
      <c r="I334" s="219"/>
      <c r="J334" s="220">
        <f>ROUND(I334*H334,2)</f>
        <v>0</v>
      </c>
      <c r="K334" s="216" t="s">
        <v>168</v>
      </c>
      <c r="L334" s="46"/>
      <c r="M334" s="221" t="s">
        <v>19</v>
      </c>
      <c r="N334" s="222" t="s">
        <v>48</v>
      </c>
      <c r="O334" s="86"/>
      <c r="P334" s="223">
        <f>O334*H334</f>
        <v>0</v>
      </c>
      <c r="Q334" s="223">
        <v>0</v>
      </c>
      <c r="R334" s="223">
        <f>Q334*H334</f>
        <v>0</v>
      </c>
      <c r="S334" s="223">
        <v>0</v>
      </c>
      <c r="T334" s="224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25" t="s">
        <v>267</v>
      </c>
      <c r="AT334" s="225" t="s">
        <v>164</v>
      </c>
      <c r="AU334" s="225" t="s">
        <v>85</v>
      </c>
      <c r="AY334" s="19" t="s">
        <v>161</v>
      </c>
      <c r="BE334" s="226">
        <f>IF(N334="základní",J334,0)</f>
        <v>0</v>
      </c>
      <c r="BF334" s="226">
        <f>IF(N334="snížená",J334,0)</f>
        <v>0</v>
      </c>
      <c r="BG334" s="226">
        <f>IF(N334="zákl. přenesená",J334,0)</f>
        <v>0</v>
      </c>
      <c r="BH334" s="226">
        <f>IF(N334="sníž. přenesená",J334,0)</f>
        <v>0</v>
      </c>
      <c r="BI334" s="226">
        <f>IF(N334="nulová",J334,0)</f>
        <v>0</v>
      </c>
      <c r="BJ334" s="19" t="s">
        <v>81</v>
      </c>
      <c r="BK334" s="226">
        <f>ROUND(I334*H334,2)</f>
        <v>0</v>
      </c>
      <c r="BL334" s="19" t="s">
        <v>267</v>
      </c>
      <c r="BM334" s="225" t="s">
        <v>1675</v>
      </c>
    </row>
    <row r="335" s="2" customFormat="1">
      <c r="A335" s="40"/>
      <c r="B335" s="41"/>
      <c r="C335" s="42"/>
      <c r="D335" s="227" t="s">
        <v>171</v>
      </c>
      <c r="E335" s="42"/>
      <c r="F335" s="228" t="s">
        <v>1676</v>
      </c>
      <c r="G335" s="42"/>
      <c r="H335" s="42"/>
      <c r="I335" s="229"/>
      <c r="J335" s="42"/>
      <c r="K335" s="42"/>
      <c r="L335" s="46"/>
      <c r="M335" s="230"/>
      <c r="N335" s="231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171</v>
      </c>
      <c r="AU335" s="19" t="s">
        <v>85</v>
      </c>
    </row>
    <row r="336" s="2" customFormat="1" ht="21.75" customHeight="1">
      <c r="A336" s="40"/>
      <c r="B336" s="41"/>
      <c r="C336" s="214" t="s">
        <v>842</v>
      </c>
      <c r="D336" s="214" t="s">
        <v>164</v>
      </c>
      <c r="E336" s="215" t="s">
        <v>1677</v>
      </c>
      <c r="F336" s="216" t="s">
        <v>1678</v>
      </c>
      <c r="G336" s="217" t="s">
        <v>225</v>
      </c>
      <c r="H336" s="218">
        <v>230</v>
      </c>
      <c r="I336" s="219"/>
      <c r="J336" s="220">
        <f>ROUND(I336*H336,2)</f>
        <v>0</v>
      </c>
      <c r="K336" s="216" t="s">
        <v>168</v>
      </c>
      <c r="L336" s="46"/>
      <c r="M336" s="221" t="s">
        <v>19</v>
      </c>
      <c r="N336" s="222" t="s">
        <v>48</v>
      </c>
      <c r="O336" s="86"/>
      <c r="P336" s="223">
        <f>O336*H336</f>
        <v>0</v>
      </c>
      <c r="Q336" s="223">
        <v>0</v>
      </c>
      <c r="R336" s="223">
        <f>Q336*H336</f>
        <v>0</v>
      </c>
      <c r="S336" s="223">
        <v>0</v>
      </c>
      <c r="T336" s="224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25" t="s">
        <v>267</v>
      </c>
      <c r="AT336" s="225" t="s">
        <v>164</v>
      </c>
      <c r="AU336" s="225" t="s">
        <v>85</v>
      </c>
      <c r="AY336" s="19" t="s">
        <v>161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9" t="s">
        <v>81</v>
      </c>
      <c r="BK336" s="226">
        <f>ROUND(I336*H336,2)</f>
        <v>0</v>
      </c>
      <c r="BL336" s="19" t="s">
        <v>267</v>
      </c>
      <c r="BM336" s="225" t="s">
        <v>1679</v>
      </c>
    </row>
    <row r="337" s="2" customFormat="1">
      <c r="A337" s="40"/>
      <c r="B337" s="41"/>
      <c r="C337" s="42"/>
      <c r="D337" s="227" t="s">
        <v>171</v>
      </c>
      <c r="E337" s="42"/>
      <c r="F337" s="228" t="s">
        <v>1680</v>
      </c>
      <c r="G337" s="42"/>
      <c r="H337" s="42"/>
      <c r="I337" s="229"/>
      <c r="J337" s="42"/>
      <c r="K337" s="42"/>
      <c r="L337" s="46"/>
      <c r="M337" s="230"/>
      <c r="N337" s="231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171</v>
      </c>
      <c r="AU337" s="19" t="s">
        <v>85</v>
      </c>
    </row>
    <row r="338" s="2" customFormat="1" ht="24.15" customHeight="1">
      <c r="A338" s="40"/>
      <c r="B338" s="41"/>
      <c r="C338" s="214" t="s">
        <v>849</v>
      </c>
      <c r="D338" s="214" t="s">
        <v>164</v>
      </c>
      <c r="E338" s="215" t="s">
        <v>1681</v>
      </c>
      <c r="F338" s="216" t="s">
        <v>1682</v>
      </c>
      <c r="G338" s="217" t="s">
        <v>186</v>
      </c>
      <c r="H338" s="218">
        <v>1.2330000000000001</v>
      </c>
      <c r="I338" s="219"/>
      <c r="J338" s="220">
        <f>ROUND(I338*H338,2)</f>
        <v>0</v>
      </c>
      <c r="K338" s="216" t="s">
        <v>168</v>
      </c>
      <c r="L338" s="46"/>
      <c r="M338" s="221" t="s">
        <v>19</v>
      </c>
      <c r="N338" s="222" t="s">
        <v>48</v>
      </c>
      <c r="O338" s="86"/>
      <c r="P338" s="223">
        <f>O338*H338</f>
        <v>0</v>
      </c>
      <c r="Q338" s="223">
        <v>0</v>
      </c>
      <c r="R338" s="223">
        <f>Q338*H338</f>
        <v>0</v>
      </c>
      <c r="S338" s="223">
        <v>0</v>
      </c>
      <c r="T338" s="224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25" t="s">
        <v>267</v>
      </c>
      <c r="AT338" s="225" t="s">
        <v>164</v>
      </c>
      <c r="AU338" s="225" t="s">
        <v>85</v>
      </c>
      <c r="AY338" s="19" t="s">
        <v>161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9" t="s">
        <v>81</v>
      </c>
      <c r="BK338" s="226">
        <f>ROUND(I338*H338,2)</f>
        <v>0</v>
      </c>
      <c r="BL338" s="19" t="s">
        <v>267</v>
      </c>
      <c r="BM338" s="225" t="s">
        <v>1683</v>
      </c>
    </row>
    <row r="339" s="2" customFormat="1">
      <c r="A339" s="40"/>
      <c r="B339" s="41"/>
      <c r="C339" s="42"/>
      <c r="D339" s="227" t="s">
        <v>171</v>
      </c>
      <c r="E339" s="42"/>
      <c r="F339" s="228" t="s">
        <v>1684</v>
      </c>
      <c r="G339" s="42"/>
      <c r="H339" s="42"/>
      <c r="I339" s="229"/>
      <c r="J339" s="42"/>
      <c r="K339" s="42"/>
      <c r="L339" s="46"/>
      <c r="M339" s="230"/>
      <c r="N339" s="231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171</v>
      </c>
      <c r="AU339" s="19" t="s">
        <v>85</v>
      </c>
    </row>
    <row r="340" s="2" customFormat="1" ht="16.5" customHeight="1">
      <c r="A340" s="40"/>
      <c r="B340" s="41"/>
      <c r="C340" s="214" t="s">
        <v>455</v>
      </c>
      <c r="D340" s="214" t="s">
        <v>164</v>
      </c>
      <c r="E340" s="215" t="s">
        <v>1685</v>
      </c>
      <c r="F340" s="216" t="s">
        <v>1686</v>
      </c>
      <c r="G340" s="217" t="s">
        <v>225</v>
      </c>
      <c r="H340" s="218">
        <v>80</v>
      </c>
      <c r="I340" s="219"/>
      <c r="J340" s="220">
        <f>ROUND(I340*H340,2)</f>
        <v>0</v>
      </c>
      <c r="K340" s="216" t="s">
        <v>1411</v>
      </c>
      <c r="L340" s="46"/>
      <c r="M340" s="221" t="s">
        <v>19</v>
      </c>
      <c r="N340" s="222" t="s">
        <v>48</v>
      </c>
      <c r="O340" s="86"/>
      <c r="P340" s="223">
        <f>O340*H340</f>
        <v>0</v>
      </c>
      <c r="Q340" s="223">
        <v>0</v>
      </c>
      <c r="R340" s="223">
        <f>Q340*H340</f>
        <v>0</v>
      </c>
      <c r="S340" s="223">
        <v>0</v>
      </c>
      <c r="T340" s="224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25" t="s">
        <v>267</v>
      </c>
      <c r="AT340" s="225" t="s">
        <v>164</v>
      </c>
      <c r="AU340" s="225" t="s">
        <v>85</v>
      </c>
      <c r="AY340" s="19" t="s">
        <v>161</v>
      </c>
      <c r="BE340" s="226">
        <f>IF(N340="základní",J340,0)</f>
        <v>0</v>
      </c>
      <c r="BF340" s="226">
        <f>IF(N340="snížená",J340,0)</f>
        <v>0</v>
      </c>
      <c r="BG340" s="226">
        <f>IF(N340="zákl. přenesená",J340,0)</f>
        <v>0</v>
      </c>
      <c r="BH340" s="226">
        <f>IF(N340="sníž. přenesená",J340,0)</f>
        <v>0</v>
      </c>
      <c r="BI340" s="226">
        <f>IF(N340="nulová",J340,0)</f>
        <v>0</v>
      </c>
      <c r="BJ340" s="19" t="s">
        <v>81</v>
      </c>
      <c r="BK340" s="226">
        <f>ROUND(I340*H340,2)</f>
        <v>0</v>
      </c>
      <c r="BL340" s="19" t="s">
        <v>267</v>
      </c>
      <c r="BM340" s="225" t="s">
        <v>1687</v>
      </c>
    </row>
    <row r="341" s="13" customFormat="1">
      <c r="A341" s="13"/>
      <c r="B341" s="232"/>
      <c r="C341" s="233"/>
      <c r="D341" s="234" t="s">
        <v>173</v>
      </c>
      <c r="E341" s="235" t="s">
        <v>19</v>
      </c>
      <c r="F341" s="236" t="s">
        <v>718</v>
      </c>
      <c r="G341" s="233"/>
      <c r="H341" s="237">
        <v>80</v>
      </c>
      <c r="I341" s="238"/>
      <c r="J341" s="233"/>
      <c r="K341" s="233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173</v>
      </c>
      <c r="AU341" s="243" t="s">
        <v>85</v>
      </c>
      <c r="AV341" s="13" t="s">
        <v>85</v>
      </c>
      <c r="AW341" s="13" t="s">
        <v>37</v>
      </c>
      <c r="AX341" s="13" t="s">
        <v>77</v>
      </c>
      <c r="AY341" s="243" t="s">
        <v>161</v>
      </c>
    </row>
    <row r="342" s="15" customFormat="1">
      <c r="A342" s="15"/>
      <c r="B342" s="265"/>
      <c r="C342" s="266"/>
      <c r="D342" s="234" t="s">
        <v>173</v>
      </c>
      <c r="E342" s="267" t="s">
        <v>19</v>
      </c>
      <c r="F342" s="268" t="s">
        <v>210</v>
      </c>
      <c r="G342" s="266"/>
      <c r="H342" s="269">
        <v>80</v>
      </c>
      <c r="I342" s="270"/>
      <c r="J342" s="266"/>
      <c r="K342" s="266"/>
      <c r="L342" s="271"/>
      <c r="M342" s="272"/>
      <c r="N342" s="273"/>
      <c r="O342" s="273"/>
      <c r="P342" s="273"/>
      <c r="Q342" s="273"/>
      <c r="R342" s="273"/>
      <c r="S342" s="273"/>
      <c r="T342" s="274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75" t="s">
        <v>173</v>
      </c>
      <c r="AU342" s="275" t="s">
        <v>85</v>
      </c>
      <c r="AV342" s="15" t="s">
        <v>169</v>
      </c>
      <c r="AW342" s="15" t="s">
        <v>37</v>
      </c>
      <c r="AX342" s="15" t="s">
        <v>81</v>
      </c>
      <c r="AY342" s="275" t="s">
        <v>161</v>
      </c>
    </row>
    <row r="343" s="2" customFormat="1" ht="16.5" customHeight="1">
      <c r="A343" s="40"/>
      <c r="B343" s="41"/>
      <c r="C343" s="214" t="s">
        <v>869</v>
      </c>
      <c r="D343" s="214" t="s">
        <v>164</v>
      </c>
      <c r="E343" s="215" t="s">
        <v>1688</v>
      </c>
      <c r="F343" s="216" t="s">
        <v>1689</v>
      </c>
      <c r="G343" s="217" t="s">
        <v>225</v>
      </c>
      <c r="H343" s="218">
        <v>150</v>
      </c>
      <c r="I343" s="219"/>
      <c r="J343" s="220">
        <f>ROUND(I343*H343,2)</f>
        <v>0</v>
      </c>
      <c r="K343" s="216" t="s">
        <v>1411</v>
      </c>
      <c r="L343" s="46"/>
      <c r="M343" s="221" t="s">
        <v>19</v>
      </c>
      <c r="N343" s="222" t="s">
        <v>48</v>
      </c>
      <c r="O343" s="86"/>
      <c r="P343" s="223">
        <f>O343*H343</f>
        <v>0</v>
      </c>
      <c r="Q343" s="223">
        <v>0</v>
      </c>
      <c r="R343" s="223">
        <f>Q343*H343</f>
        <v>0</v>
      </c>
      <c r="S343" s="223">
        <v>0</v>
      </c>
      <c r="T343" s="224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25" t="s">
        <v>267</v>
      </c>
      <c r="AT343" s="225" t="s">
        <v>164</v>
      </c>
      <c r="AU343" s="225" t="s">
        <v>85</v>
      </c>
      <c r="AY343" s="19" t="s">
        <v>161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9" t="s">
        <v>81</v>
      </c>
      <c r="BK343" s="226">
        <f>ROUND(I343*H343,2)</f>
        <v>0</v>
      </c>
      <c r="BL343" s="19" t="s">
        <v>267</v>
      </c>
      <c r="BM343" s="225" t="s">
        <v>1690</v>
      </c>
    </row>
    <row r="344" s="13" customFormat="1">
      <c r="A344" s="13"/>
      <c r="B344" s="232"/>
      <c r="C344" s="233"/>
      <c r="D344" s="234" t="s">
        <v>173</v>
      </c>
      <c r="E344" s="235" t="s">
        <v>19</v>
      </c>
      <c r="F344" s="236" t="s">
        <v>1691</v>
      </c>
      <c r="G344" s="233"/>
      <c r="H344" s="237">
        <v>150</v>
      </c>
      <c r="I344" s="238"/>
      <c r="J344" s="233"/>
      <c r="K344" s="233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173</v>
      </c>
      <c r="AU344" s="243" t="s">
        <v>85</v>
      </c>
      <c r="AV344" s="13" t="s">
        <v>85</v>
      </c>
      <c r="AW344" s="13" t="s">
        <v>37</v>
      </c>
      <c r="AX344" s="13" t="s">
        <v>77</v>
      </c>
      <c r="AY344" s="243" t="s">
        <v>161</v>
      </c>
    </row>
    <row r="345" s="15" customFormat="1">
      <c r="A345" s="15"/>
      <c r="B345" s="265"/>
      <c r="C345" s="266"/>
      <c r="D345" s="234" t="s">
        <v>173</v>
      </c>
      <c r="E345" s="267" t="s">
        <v>19</v>
      </c>
      <c r="F345" s="268" t="s">
        <v>210</v>
      </c>
      <c r="G345" s="266"/>
      <c r="H345" s="269">
        <v>150</v>
      </c>
      <c r="I345" s="270"/>
      <c r="J345" s="266"/>
      <c r="K345" s="266"/>
      <c r="L345" s="271"/>
      <c r="M345" s="272"/>
      <c r="N345" s="273"/>
      <c r="O345" s="273"/>
      <c r="P345" s="273"/>
      <c r="Q345" s="273"/>
      <c r="R345" s="273"/>
      <c r="S345" s="273"/>
      <c r="T345" s="274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75" t="s">
        <v>173</v>
      </c>
      <c r="AU345" s="275" t="s">
        <v>85</v>
      </c>
      <c r="AV345" s="15" t="s">
        <v>169</v>
      </c>
      <c r="AW345" s="15" t="s">
        <v>37</v>
      </c>
      <c r="AX345" s="15" t="s">
        <v>81</v>
      </c>
      <c r="AY345" s="275" t="s">
        <v>161</v>
      </c>
    </row>
    <row r="346" s="2" customFormat="1" ht="16.5" customHeight="1">
      <c r="A346" s="40"/>
      <c r="B346" s="41"/>
      <c r="C346" s="214" t="s">
        <v>876</v>
      </c>
      <c r="D346" s="214" t="s">
        <v>164</v>
      </c>
      <c r="E346" s="215" t="s">
        <v>1692</v>
      </c>
      <c r="F346" s="216" t="s">
        <v>1693</v>
      </c>
      <c r="G346" s="217" t="s">
        <v>1435</v>
      </c>
      <c r="H346" s="218">
        <v>460</v>
      </c>
      <c r="I346" s="219"/>
      <c r="J346" s="220">
        <f>ROUND(I346*H346,2)</f>
        <v>0</v>
      </c>
      <c r="K346" s="216" t="s">
        <v>1411</v>
      </c>
      <c r="L346" s="46"/>
      <c r="M346" s="221" t="s">
        <v>19</v>
      </c>
      <c r="N346" s="222" t="s">
        <v>48</v>
      </c>
      <c r="O346" s="86"/>
      <c r="P346" s="223">
        <f>O346*H346</f>
        <v>0</v>
      </c>
      <c r="Q346" s="223">
        <v>0</v>
      </c>
      <c r="R346" s="223">
        <f>Q346*H346</f>
        <v>0</v>
      </c>
      <c r="S346" s="223">
        <v>0</v>
      </c>
      <c r="T346" s="224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25" t="s">
        <v>267</v>
      </c>
      <c r="AT346" s="225" t="s">
        <v>164</v>
      </c>
      <c r="AU346" s="225" t="s">
        <v>85</v>
      </c>
      <c r="AY346" s="19" t="s">
        <v>161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9" t="s">
        <v>81</v>
      </c>
      <c r="BK346" s="226">
        <f>ROUND(I346*H346,2)</f>
        <v>0</v>
      </c>
      <c r="BL346" s="19" t="s">
        <v>267</v>
      </c>
      <c r="BM346" s="225" t="s">
        <v>1694</v>
      </c>
    </row>
    <row r="347" s="13" customFormat="1">
      <c r="A347" s="13"/>
      <c r="B347" s="232"/>
      <c r="C347" s="233"/>
      <c r="D347" s="234" t="s">
        <v>173</v>
      </c>
      <c r="E347" s="235" t="s">
        <v>19</v>
      </c>
      <c r="F347" s="236" t="s">
        <v>1695</v>
      </c>
      <c r="G347" s="233"/>
      <c r="H347" s="237">
        <v>460</v>
      </c>
      <c r="I347" s="238"/>
      <c r="J347" s="233"/>
      <c r="K347" s="233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173</v>
      </c>
      <c r="AU347" s="243" t="s">
        <v>85</v>
      </c>
      <c r="AV347" s="13" t="s">
        <v>85</v>
      </c>
      <c r="AW347" s="13" t="s">
        <v>37</v>
      </c>
      <c r="AX347" s="13" t="s">
        <v>77</v>
      </c>
      <c r="AY347" s="243" t="s">
        <v>161</v>
      </c>
    </row>
    <row r="348" s="15" customFormat="1">
      <c r="A348" s="15"/>
      <c r="B348" s="265"/>
      <c r="C348" s="266"/>
      <c r="D348" s="234" t="s">
        <v>173</v>
      </c>
      <c r="E348" s="267" t="s">
        <v>19</v>
      </c>
      <c r="F348" s="268" t="s">
        <v>210</v>
      </c>
      <c r="G348" s="266"/>
      <c r="H348" s="269">
        <v>460</v>
      </c>
      <c r="I348" s="270"/>
      <c r="J348" s="266"/>
      <c r="K348" s="266"/>
      <c r="L348" s="271"/>
      <c r="M348" s="272"/>
      <c r="N348" s="273"/>
      <c r="O348" s="273"/>
      <c r="P348" s="273"/>
      <c r="Q348" s="273"/>
      <c r="R348" s="273"/>
      <c r="S348" s="273"/>
      <c r="T348" s="274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75" t="s">
        <v>173</v>
      </c>
      <c r="AU348" s="275" t="s">
        <v>85</v>
      </c>
      <c r="AV348" s="15" t="s">
        <v>169</v>
      </c>
      <c r="AW348" s="15" t="s">
        <v>37</v>
      </c>
      <c r="AX348" s="15" t="s">
        <v>81</v>
      </c>
      <c r="AY348" s="275" t="s">
        <v>161</v>
      </c>
    </row>
    <row r="349" s="2" customFormat="1" ht="16.5" customHeight="1">
      <c r="A349" s="40"/>
      <c r="B349" s="41"/>
      <c r="C349" s="254" t="s">
        <v>885</v>
      </c>
      <c r="D349" s="254" t="s">
        <v>192</v>
      </c>
      <c r="E349" s="255" t="s">
        <v>1696</v>
      </c>
      <c r="F349" s="256" t="s">
        <v>1697</v>
      </c>
      <c r="G349" s="257" t="s">
        <v>1435</v>
      </c>
      <c r="H349" s="258">
        <v>10</v>
      </c>
      <c r="I349" s="259"/>
      <c r="J349" s="260">
        <f>ROUND(I349*H349,2)</f>
        <v>0</v>
      </c>
      <c r="K349" s="256" t="s">
        <v>1411</v>
      </c>
      <c r="L349" s="261"/>
      <c r="M349" s="262" t="s">
        <v>19</v>
      </c>
      <c r="N349" s="263" t="s">
        <v>48</v>
      </c>
      <c r="O349" s="86"/>
      <c r="P349" s="223">
        <f>O349*H349</f>
        <v>0</v>
      </c>
      <c r="Q349" s="223">
        <v>0</v>
      </c>
      <c r="R349" s="223">
        <f>Q349*H349</f>
        <v>0</v>
      </c>
      <c r="S349" s="223">
        <v>0</v>
      </c>
      <c r="T349" s="224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25" t="s">
        <v>394</v>
      </c>
      <c r="AT349" s="225" t="s">
        <v>192</v>
      </c>
      <c r="AU349" s="225" t="s">
        <v>85</v>
      </c>
      <c r="AY349" s="19" t="s">
        <v>161</v>
      </c>
      <c r="BE349" s="226">
        <f>IF(N349="základní",J349,0)</f>
        <v>0</v>
      </c>
      <c r="BF349" s="226">
        <f>IF(N349="snížená",J349,0)</f>
        <v>0</v>
      </c>
      <c r="BG349" s="226">
        <f>IF(N349="zákl. přenesená",J349,0)</f>
        <v>0</v>
      </c>
      <c r="BH349" s="226">
        <f>IF(N349="sníž. přenesená",J349,0)</f>
        <v>0</v>
      </c>
      <c r="BI349" s="226">
        <f>IF(N349="nulová",J349,0)</f>
        <v>0</v>
      </c>
      <c r="BJ349" s="19" t="s">
        <v>81</v>
      </c>
      <c r="BK349" s="226">
        <f>ROUND(I349*H349,2)</f>
        <v>0</v>
      </c>
      <c r="BL349" s="19" t="s">
        <v>267</v>
      </c>
      <c r="BM349" s="225" t="s">
        <v>1698</v>
      </c>
    </row>
    <row r="350" s="13" customFormat="1">
      <c r="A350" s="13"/>
      <c r="B350" s="232"/>
      <c r="C350" s="233"/>
      <c r="D350" s="234" t="s">
        <v>173</v>
      </c>
      <c r="E350" s="235" t="s">
        <v>19</v>
      </c>
      <c r="F350" s="236" t="s">
        <v>236</v>
      </c>
      <c r="G350" s="233"/>
      <c r="H350" s="237">
        <v>10</v>
      </c>
      <c r="I350" s="238"/>
      <c r="J350" s="233"/>
      <c r="K350" s="233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173</v>
      </c>
      <c r="AU350" s="243" t="s">
        <v>85</v>
      </c>
      <c r="AV350" s="13" t="s">
        <v>85</v>
      </c>
      <c r="AW350" s="13" t="s">
        <v>37</v>
      </c>
      <c r="AX350" s="13" t="s">
        <v>77</v>
      </c>
      <c r="AY350" s="243" t="s">
        <v>161</v>
      </c>
    </row>
    <row r="351" s="15" customFormat="1">
      <c r="A351" s="15"/>
      <c r="B351" s="265"/>
      <c r="C351" s="266"/>
      <c r="D351" s="234" t="s">
        <v>173</v>
      </c>
      <c r="E351" s="267" t="s">
        <v>19</v>
      </c>
      <c r="F351" s="268" t="s">
        <v>210</v>
      </c>
      <c r="G351" s="266"/>
      <c r="H351" s="269">
        <v>10</v>
      </c>
      <c r="I351" s="270"/>
      <c r="J351" s="266"/>
      <c r="K351" s="266"/>
      <c r="L351" s="271"/>
      <c r="M351" s="272"/>
      <c r="N351" s="273"/>
      <c r="O351" s="273"/>
      <c r="P351" s="273"/>
      <c r="Q351" s="273"/>
      <c r="R351" s="273"/>
      <c r="S351" s="273"/>
      <c r="T351" s="274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5" t="s">
        <v>173</v>
      </c>
      <c r="AU351" s="275" t="s">
        <v>85</v>
      </c>
      <c r="AV351" s="15" t="s">
        <v>169</v>
      </c>
      <c r="AW351" s="15" t="s">
        <v>37</v>
      </c>
      <c r="AX351" s="15" t="s">
        <v>81</v>
      </c>
      <c r="AY351" s="275" t="s">
        <v>161</v>
      </c>
    </row>
    <row r="352" s="2" customFormat="1" ht="16.5" customHeight="1">
      <c r="A352" s="40"/>
      <c r="B352" s="41"/>
      <c r="C352" s="214" t="s">
        <v>891</v>
      </c>
      <c r="D352" s="214" t="s">
        <v>164</v>
      </c>
      <c r="E352" s="215" t="s">
        <v>1699</v>
      </c>
      <c r="F352" s="216" t="s">
        <v>1700</v>
      </c>
      <c r="G352" s="217" t="s">
        <v>1435</v>
      </c>
      <c r="H352" s="218">
        <v>150</v>
      </c>
      <c r="I352" s="219"/>
      <c r="J352" s="220">
        <f>ROUND(I352*H352,2)</f>
        <v>0</v>
      </c>
      <c r="K352" s="216" t="s">
        <v>1411</v>
      </c>
      <c r="L352" s="46"/>
      <c r="M352" s="221" t="s">
        <v>19</v>
      </c>
      <c r="N352" s="222" t="s">
        <v>48</v>
      </c>
      <c r="O352" s="86"/>
      <c r="P352" s="223">
        <f>O352*H352</f>
        <v>0</v>
      </c>
      <c r="Q352" s="223">
        <v>0</v>
      </c>
      <c r="R352" s="223">
        <f>Q352*H352</f>
        <v>0</v>
      </c>
      <c r="S352" s="223">
        <v>0</v>
      </c>
      <c r="T352" s="224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25" t="s">
        <v>267</v>
      </c>
      <c r="AT352" s="225" t="s">
        <v>164</v>
      </c>
      <c r="AU352" s="225" t="s">
        <v>85</v>
      </c>
      <c r="AY352" s="19" t="s">
        <v>161</v>
      </c>
      <c r="BE352" s="226">
        <f>IF(N352="základní",J352,0)</f>
        <v>0</v>
      </c>
      <c r="BF352" s="226">
        <f>IF(N352="snížená",J352,0)</f>
        <v>0</v>
      </c>
      <c r="BG352" s="226">
        <f>IF(N352="zákl. přenesená",J352,0)</f>
        <v>0</v>
      </c>
      <c r="BH352" s="226">
        <f>IF(N352="sníž. přenesená",J352,0)</f>
        <v>0</v>
      </c>
      <c r="BI352" s="226">
        <f>IF(N352="nulová",J352,0)</f>
        <v>0</v>
      </c>
      <c r="BJ352" s="19" t="s">
        <v>81</v>
      </c>
      <c r="BK352" s="226">
        <f>ROUND(I352*H352,2)</f>
        <v>0</v>
      </c>
      <c r="BL352" s="19" t="s">
        <v>267</v>
      </c>
      <c r="BM352" s="225" t="s">
        <v>1701</v>
      </c>
    </row>
    <row r="353" s="13" customFormat="1">
      <c r="A353" s="13"/>
      <c r="B353" s="232"/>
      <c r="C353" s="233"/>
      <c r="D353" s="234" t="s">
        <v>173</v>
      </c>
      <c r="E353" s="235" t="s">
        <v>19</v>
      </c>
      <c r="F353" s="236" t="s">
        <v>1691</v>
      </c>
      <c r="G353" s="233"/>
      <c r="H353" s="237">
        <v>150</v>
      </c>
      <c r="I353" s="238"/>
      <c r="J353" s="233"/>
      <c r="K353" s="233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173</v>
      </c>
      <c r="AU353" s="243" t="s">
        <v>85</v>
      </c>
      <c r="AV353" s="13" t="s">
        <v>85</v>
      </c>
      <c r="AW353" s="13" t="s">
        <v>37</v>
      </c>
      <c r="AX353" s="13" t="s">
        <v>77</v>
      </c>
      <c r="AY353" s="243" t="s">
        <v>161</v>
      </c>
    </row>
    <row r="354" s="15" customFormat="1">
      <c r="A354" s="15"/>
      <c r="B354" s="265"/>
      <c r="C354" s="266"/>
      <c r="D354" s="234" t="s">
        <v>173</v>
      </c>
      <c r="E354" s="267" t="s">
        <v>19</v>
      </c>
      <c r="F354" s="268" t="s">
        <v>210</v>
      </c>
      <c r="G354" s="266"/>
      <c r="H354" s="269">
        <v>150</v>
      </c>
      <c r="I354" s="270"/>
      <c r="J354" s="266"/>
      <c r="K354" s="266"/>
      <c r="L354" s="271"/>
      <c r="M354" s="272"/>
      <c r="N354" s="273"/>
      <c r="O354" s="273"/>
      <c r="P354" s="273"/>
      <c r="Q354" s="273"/>
      <c r="R354" s="273"/>
      <c r="S354" s="273"/>
      <c r="T354" s="274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75" t="s">
        <v>173</v>
      </c>
      <c r="AU354" s="275" t="s">
        <v>85</v>
      </c>
      <c r="AV354" s="15" t="s">
        <v>169</v>
      </c>
      <c r="AW354" s="15" t="s">
        <v>37</v>
      </c>
      <c r="AX354" s="15" t="s">
        <v>81</v>
      </c>
      <c r="AY354" s="275" t="s">
        <v>161</v>
      </c>
    </row>
    <row r="355" s="2" customFormat="1" ht="16.5" customHeight="1">
      <c r="A355" s="40"/>
      <c r="B355" s="41"/>
      <c r="C355" s="214" t="s">
        <v>895</v>
      </c>
      <c r="D355" s="214" t="s">
        <v>164</v>
      </c>
      <c r="E355" s="215" t="s">
        <v>1702</v>
      </c>
      <c r="F355" s="216" t="s">
        <v>1703</v>
      </c>
      <c r="G355" s="217" t="s">
        <v>1093</v>
      </c>
      <c r="H355" s="218">
        <v>1</v>
      </c>
      <c r="I355" s="219"/>
      <c r="J355" s="220">
        <f>ROUND(I355*H355,2)</f>
        <v>0</v>
      </c>
      <c r="K355" s="216" t="s">
        <v>1411</v>
      </c>
      <c r="L355" s="46"/>
      <c r="M355" s="221" t="s">
        <v>19</v>
      </c>
      <c r="N355" s="222" t="s">
        <v>48</v>
      </c>
      <c r="O355" s="86"/>
      <c r="P355" s="223">
        <f>O355*H355</f>
        <v>0</v>
      </c>
      <c r="Q355" s="223">
        <v>0</v>
      </c>
      <c r="R355" s="223">
        <f>Q355*H355</f>
        <v>0</v>
      </c>
      <c r="S355" s="223">
        <v>0</v>
      </c>
      <c r="T355" s="224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25" t="s">
        <v>267</v>
      </c>
      <c r="AT355" s="225" t="s">
        <v>164</v>
      </c>
      <c r="AU355" s="225" t="s">
        <v>85</v>
      </c>
      <c r="AY355" s="19" t="s">
        <v>161</v>
      </c>
      <c r="BE355" s="226">
        <f>IF(N355="základní",J355,0)</f>
        <v>0</v>
      </c>
      <c r="BF355" s="226">
        <f>IF(N355="snížená",J355,0)</f>
        <v>0</v>
      </c>
      <c r="BG355" s="226">
        <f>IF(N355="zákl. přenesená",J355,0)</f>
        <v>0</v>
      </c>
      <c r="BH355" s="226">
        <f>IF(N355="sníž. přenesená",J355,0)</f>
        <v>0</v>
      </c>
      <c r="BI355" s="226">
        <f>IF(N355="nulová",J355,0)</f>
        <v>0</v>
      </c>
      <c r="BJ355" s="19" t="s">
        <v>81</v>
      </c>
      <c r="BK355" s="226">
        <f>ROUND(I355*H355,2)</f>
        <v>0</v>
      </c>
      <c r="BL355" s="19" t="s">
        <v>267</v>
      </c>
      <c r="BM355" s="225" t="s">
        <v>1704</v>
      </c>
    </row>
    <row r="356" s="2" customFormat="1" ht="16.5" customHeight="1">
      <c r="A356" s="40"/>
      <c r="B356" s="41"/>
      <c r="C356" s="214" t="s">
        <v>929</v>
      </c>
      <c r="D356" s="214" t="s">
        <v>164</v>
      </c>
      <c r="E356" s="215" t="s">
        <v>1705</v>
      </c>
      <c r="F356" s="216" t="s">
        <v>1706</v>
      </c>
      <c r="G356" s="217" t="s">
        <v>1093</v>
      </c>
      <c r="H356" s="218">
        <v>1</v>
      </c>
      <c r="I356" s="219"/>
      <c r="J356" s="220">
        <f>ROUND(I356*H356,2)</f>
        <v>0</v>
      </c>
      <c r="K356" s="216" t="s">
        <v>1411</v>
      </c>
      <c r="L356" s="46"/>
      <c r="M356" s="221" t="s">
        <v>19</v>
      </c>
      <c r="N356" s="222" t="s">
        <v>48</v>
      </c>
      <c r="O356" s="86"/>
      <c r="P356" s="223">
        <f>O356*H356</f>
        <v>0</v>
      </c>
      <c r="Q356" s="223">
        <v>0</v>
      </c>
      <c r="R356" s="223">
        <f>Q356*H356</f>
        <v>0</v>
      </c>
      <c r="S356" s="223">
        <v>0</v>
      </c>
      <c r="T356" s="224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25" t="s">
        <v>267</v>
      </c>
      <c r="AT356" s="225" t="s">
        <v>164</v>
      </c>
      <c r="AU356" s="225" t="s">
        <v>85</v>
      </c>
      <c r="AY356" s="19" t="s">
        <v>161</v>
      </c>
      <c r="BE356" s="226">
        <f>IF(N356="základní",J356,0)</f>
        <v>0</v>
      </c>
      <c r="BF356" s="226">
        <f>IF(N356="snížená",J356,0)</f>
        <v>0</v>
      </c>
      <c r="BG356" s="226">
        <f>IF(N356="zákl. přenesená",J356,0)</f>
        <v>0</v>
      </c>
      <c r="BH356" s="226">
        <f>IF(N356="sníž. přenesená",J356,0)</f>
        <v>0</v>
      </c>
      <c r="BI356" s="226">
        <f>IF(N356="nulová",J356,0)</f>
        <v>0</v>
      </c>
      <c r="BJ356" s="19" t="s">
        <v>81</v>
      </c>
      <c r="BK356" s="226">
        <f>ROUND(I356*H356,2)</f>
        <v>0</v>
      </c>
      <c r="BL356" s="19" t="s">
        <v>267</v>
      </c>
      <c r="BM356" s="225" t="s">
        <v>1707</v>
      </c>
    </row>
    <row r="357" s="2" customFormat="1" ht="16.5" customHeight="1">
      <c r="A357" s="40"/>
      <c r="B357" s="41"/>
      <c r="C357" s="214" t="s">
        <v>935</v>
      </c>
      <c r="D357" s="214" t="s">
        <v>164</v>
      </c>
      <c r="E357" s="215" t="s">
        <v>1708</v>
      </c>
      <c r="F357" s="216" t="s">
        <v>1709</v>
      </c>
      <c r="G357" s="217" t="s">
        <v>1093</v>
      </c>
      <c r="H357" s="218">
        <v>1</v>
      </c>
      <c r="I357" s="219"/>
      <c r="J357" s="220">
        <f>ROUND(I357*H357,2)</f>
        <v>0</v>
      </c>
      <c r="K357" s="216" t="s">
        <v>1411</v>
      </c>
      <c r="L357" s="46"/>
      <c r="M357" s="221" t="s">
        <v>19</v>
      </c>
      <c r="N357" s="222" t="s">
        <v>48</v>
      </c>
      <c r="O357" s="86"/>
      <c r="P357" s="223">
        <f>O357*H357</f>
        <v>0</v>
      </c>
      <c r="Q357" s="223">
        <v>0</v>
      </c>
      <c r="R357" s="223">
        <f>Q357*H357</f>
        <v>0</v>
      </c>
      <c r="S357" s="223">
        <v>0</v>
      </c>
      <c r="T357" s="224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25" t="s">
        <v>267</v>
      </c>
      <c r="AT357" s="225" t="s">
        <v>164</v>
      </c>
      <c r="AU357" s="225" t="s">
        <v>85</v>
      </c>
      <c r="AY357" s="19" t="s">
        <v>161</v>
      </c>
      <c r="BE357" s="226">
        <f>IF(N357="základní",J357,0)</f>
        <v>0</v>
      </c>
      <c r="BF357" s="226">
        <f>IF(N357="snížená",J357,0)</f>
        <v>0</v>
      </c>
      <c r="BG357" s="226">
        <f>IF(N357="zákl. přenesená",J357,0)</f>
        <v>0</v>
      </c>
      <c r="BH357" s="226">
        <f>IF(N357="sníž. přenesená",J357,0)</f>
        <v>0</v>
      </c>
      <c r="BI357" s="226">
        <f>IF(N357="nulová",J357,0)</f>
        <v>0</v>
      </c>
      <c r="BJ357" s="19" t="s">
        <v>81</v>
      </c>
      <c r="BK357" s="226">
        <f>ROUND(I357*H357,2)</f>
        <v>0</v>
      </c>
      <c r="BL357" s="19" t="s">
        <v>267</v>
      </c>
      <c r="BM357" s="225" t="s">
        <v>1710</v>
      </c>
    </row>
    <row r="358" s="2" customFormat="1" ht="16.5" customHeight="1">
      <c r="A358" s="40"/>
      <c r="B358" s="41"/>
      <c r="C358" s="214" t="s">
        <v>941</v>
      </c>
      <c r="D358" s="214" t="s">
        <v>164</v>
      </c>
      <c r="E358" s="215" t="s">
        <v>1711</v>
      </c>
      <c r="F358" s="216" t="s">
        <v>1712</v>
      </c>
      <c r="G358" s="217" t="s">
        <v>1093</v>
      </c>
      <c r="H358" s="218">
        <v>1</v>
      </c>
      <c r="I358" s="219"/>
      <c r="J358" s="220">
        <f>ROUND(I358*H358,2)</f>
        <v>0</v>
      </c>
      <c r="K358" s="216" t="s">
        <v>1411</v>
      </c>
      <c r="L358" s="46"/>
      <c r="M358" s="221" t="s">
        <v>19</v>
      </c>
      <c r="N358" s="222" t="s">
        <v>48</v>
      </c>
      <c r="O358" s="86"/>
      <c r="P358" s="223">
        <f>O358*H358</f>
        <v>0</v>
      </c>
      <c r="Q358" s="223">
        <v>0</v>
      </c>
      <c r="R358" s="223">
        <f>Q358*H358</f>
        <v>0</v>
      </c>
      <c r="S358" s="223">
        <v>0</v>
      </c>
      <c r="T358" s="224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25" t="s">
        <v>267</v>
      </c>
      <c r="AT358" s="225" t="s">
        <v>164</v>
      </c>
      <c r="AU358" s="225" t="s">
        <v>85</v>
      </c>
      <c r="AY358" s="19" t="s">
        <v>161</v>
      </c>
      <c r="BE358" s="226">
        <f>IF(N358="základní",J358,0)</f>
        <v>0</v>
      </c>
      <c r="BF358" s="226">
        <f>IF(N358="snížená",J358,0)</f>
        <v>0</v>
      </c>
      <c r="BG358" s="226">
        <f>IF(N358="zákl. přenesená",J358,0)</f>
        <v>0</v>
      </c>
      <c r="BH358" s="226">
        <f>IF(N358="sníž. přenesená",J358,0)</f>
        <v>0</v>
      </c>
      <c r="BI358" s="226">
        <f>IF(N358="nulová",J358,0)</f>
        <v>0</v>
      </c>
      <c r="BJ358" s="19" t="s">
        <v>81</v>
      </c>
      <c r="BK358" s="226">
        <f>ROUND(I358*H358,2)</f>
        <v>0</v>
      </c>
      <c r="BL358" s="19" t="s">
        <v>267</v>
      </c>
      <c r="BM358" s="225" t="s">
        <v>1713</v>
      </c>
    </row>
    <row r="359" s="2" customFormat="1" ht="16.5" customHeight="1">
      <c r="A359" s="40"/>
      <c r="B359" s="41"/>
      <c r="C359" s="214" t="s">
        <v>945</v>
      </c>
      <c r="D359" s="214" t="s">
        <v>164</v>
      </c>
      <c r="E359" s="215" t="s">
        <v>1714</v>
      </c>
      <c r="F359" s="216" t="s">
        <v>1715</v>
      </c>
      <c r="G359" s="217" t="s">
        <v>1093</v>
      </c>
      <c r="H359" s="218">
        <v>1</v>
      </c>
      <c r="I359" s="219"/>
      <c r="J359" s="220">
        <f>ROUND(I359*H359,2)</f>
        <v>0</v>
      </c>
      <c r="K359" s="216" t="s">
        <v>1411</v>
      </c>
      <c r="L359" s="46"/>
      <c r="M359" s="221" t="s">
        <v>19</v>
      </c>
      <c r="N359" s="222" t="s">
        <v>48</v>
      </c>
      <c r="O359" s="86"/>
      <c r="P359" s="223">
        <f>O359*H359</f>
        <v>0</v>
      </c>
      <c r="Q359" s="223">
        <v>0</v>
      </c>
      <c r="R359" s="223">
        <f>Q359*H359</f>
        <v>0</v>
      </c>
      <c r="S359" s="223">
        <v>0</v>
      </c>
      <c r="T359" s="224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25" t="s">
        <v>267</v>
      </c>
      <c r="AT359" s="225" t="s">
        <v>164</v>
      </c>
      <c r="AU359" s="225" t="s">
        <v>85</v>
      </c>
      <c r="AY359" s="19" t="s">
        <v>161</v>
      </c>
      <c r="BE359" s="226">
        <f>IF(N359="základní",J359,0)</f>
        <v>0</v>
      </c>
      <c r="BF359" s="226">
        <f>IF(N359="snížená",J359,0)</f>
        <v>0</v>
      </c>
      <c r="BG359" s="226">
        <f>IF(N359="zákl. přenesená",J359,0)</f>
        <v>0</v>
      </c>
      <c r="BH359" s="226">
        <f>IF(N359="sníž. přenesená",J359,0)</f>
        <v>0</v>
      </c>
      <c r="BI359" s="226">
        <f>IF(N359="nulová",J359,0)</f>
        <v>0</v>
      </c>
      <c r="BJ359" s="19" t="s">
        <v>81</v>
      </c>
      <c r="BK359" s="226">
        <f>ROUND(I359*H359,2)</f>
        <v>0</v>
      </c>
      <c r="BL359" s="19" t="s">
        <v>267</v>
      </c>
      <c r="BM359" s="225" t="s">
        <v>1716</v>
      </c>
    </row>
    <row r="360" s="2" customFormat="1" ht="16.5" customHeight="1">
      <c r="A360" s="40"/>
      <c r="B360" s="41"/>
      <c r="C360" s="214" t="s">
        <v>951</v>
      </c>
      <c r="D360" s="214" t="s">
        <v>164</v>
      </c>
      <c r="E360" s="215" t="s">
        <v>1717</v>
      </c>
      <c r="F360" s="216" t="s">
        <v>1718</v>
      </c>
      <c r="G360" s="217" t="s">
        <v>1093</v>
      </c>
      <c r="H360" s="218">
        <v>1</v>
      </c>
      <c r="I360" s="219"/>
      <c r="J360" s="220">
        <f>ROUND(I360*H360,2)</f>
        <v>0</v>
      </c>
      <c r="K360" s="216" t="s">
        <v>1411</v>
      </c>
      <c r="L360" s="46"/>
      <c r="M360" s="221" t="s">
        <v>19</v>
      </c>
      <c r="N360" s="222" t="s">
        <v>48</v>
      </c>
      <c r="O360" s="86"/>
      <c r="P360" s="223">
        <f>O360*H360</f>
        <v>0</v>
      </c>
      <c r="Q360" s="223">
        <v>0</v>
      </c>
      <c r="R360" s="223">
        <f>Q360*H360</f>
        <v>0</v>
      </c>
      <c r="S360" s="223">
        <v>0</v>
      </c>
      <c r="T360" s="224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25" t="s">
        <v>267</v>
      </c>
      <c r="AT360" s="225" t="s">
        <v>164</v>
      </c>
      <c r="AU360" s="225" t="s">
        <v>85</v>
      </c>
      <c r="AY360" s="19" t="s">
        <v>161</v>
      </c>
      <c r="BE360" s="226">
        <f>IF(N360="základní",J360,0)</f>
        <v>0</v>
      </c>
      <c r="BF360" s="226">
        <f>IF(N360="snížená",J360,0)</f>
        <v>0</v>
      </c>
      <c r="BG360" s="226">
        <f>IF(N360="zákl. přenesená",J360,0)</f>
        <v>0</v>
      </c>
      <c r="BH360" s="226">
        <f>IF(N360="sníž. přenesená",J360,0)</f>
        <v>0</v>
      </c>
      <c r="BI360" s="226">
        <f>IF(N360="nulová",J360,0)</f>
        <v>0</v>
      </c>
      <c r="BJ360" s="19" t="s">
        <v>81</v>
      </c>
      <c r="BK360" s="226">
        <f>ROUND(I360*H360,2)</f>
        <v>0</v>
      </c>
      <c r="BL360" s="19" t="s">
        <v>267</v>
      </c>
      <c r="BM360" s="225" t="s">
        <v>1719</v>
      </c>
    </row>
    <row r="361" s="2" customFormat="1" ht="16.5" customHeight="1">
      <c r="A361" s="40"/>
      <c r="B361" s="41"/>
      <c r="C361" s="214" t="s">
        <v>956</v>
      </c>
      <c r="D361" s="214" t="s">
        <v>164</v>
      </c>
      <c r="E361" s="215" t="s">
        <v>1720</v>
      </c>
      <c r="F361" s="216" t="s">
        <v>1721</v>
      </c>
      <c r="G361" s="217" t="s">
        <v>1093</v>
      </c>
      <c r="H361" s="218">
        <v>1</v>
      </c>
      <c r="I361" s="219"/>
      <c r="J361" s="220">
        <f>ROUND(I361*H361,2)</f>
        <v>0</v>
      </c>
      <c r="K361" s="216" t="s">
        <v>1411</v>
      </c>
      <c r="L361" s="46"/>
      <c r="M361" s="221" t="s">
        <v>19</v>
      </c>
      <c r="N361" s="222" t="s">
        <v>48</v>
      </c>
      <c r="O361" s="86"/>
      <c r="P361" s="223">
        <f>O361*H361</f>
        <v>0</v>
      </c>
      <c r="Q361" s="223">
        <v>0</v>
      </c>
      <c r="R361" s="223">
        <f>Q361*H361</f>
        <v>0</v>
      </c>
      <c r="S361" s="223">
        <v>0</v>
      </c>
      <c r="T361" s="224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25" t="s">
        <v>267</v>
      </c>
      <c r="AT361" s="225" t="s">
        <v>164</v>
      </c>
      <c r="AU361" s="225" t="s">
        <v>85</v>
      </c>
      <c r="AY361" s="19" t="s">
        <v>161</v>
      </c>
      <c r="BE361" s="226">
        <f>IF(N361="základní",J361,0)</f>
        <v>0</v>
      </c>
      <c r="BF361" s="226">
        <f>IF(N361="snížená",J361,0)</f>
        <v>0</v>
      </c>
      <c r="BG361" s="226">
        <f>IF(N361="zákl. přenesená",J361,0)</f>
        <v>0</v>
      </c>
      <c r="BH361" s="226">
        <f>IF(N361="sníž. přenesená",J361,0)</f>
        <v>0</v>
      </c>
      <c r="BI361" s="226">
        <f>IF(N361="nulová",J361,0)</f>
        <v>0</v>
      </c>
      <c r="BJ361" s="19" t="s">
        <v>81</v>
      </c>
      <c r="BK361" s="226">
        <f>ROUND(I361*H361,2)</f>
        <v>0</v>
      </c>
      <c r="BL361" s="19" t="s">
        <v>267</v>
      </c>
      <c r="BM361" s="225" t="s">
        <v>1722</v>
      </c>
    </row>
    <row r="362" s="2" customFormat="1" ht="16.5" customHeight="1">
      <c r="A362" s="40"/>
      <c r="B362" s="41"/>
      <c r="C362" s="214" t="s">
        <v>965</v>
      </c>
      <c r="D362" s="214" t="s">
        <v>164</v>
      </c>
      <c r="E362" s="215" t="s">
        <v>1723</v>
      </c>
      <c r="F362" s="216" t="s">
        <v>1718</v>
      </c>
      <c r="G362" s="217" t="s">
        <v>1093</v>
      </c>
      <c r="H362" s="218">
        <v>1</v>
      </c>
      <c r="I362" s="219"/>
      <c r="J362" s="220">
        <f>ROUND(I362*H362,2)</f>
        <v>0</v>
      </c>
      <c r="K362" s="216" t="s">
        <v>1411</v>
      </c>
      <c r="L362" s="46"/>
      <c r="M362" s="221" t="s">
        <v>19</v>
      </c>
      <c r="N362" s="222" t="s">
        <v>48</v>
      </c>
      <c r="O362" s="86"/>
      <c r="P362" s="223">
        <f>O362*H362</f>
        <v>0</v>
      </c>
      <c r="Q362" s="223">
        <v>0</v>
      </c>
      <c r="R362" s="223">
        <f>Q362*H362</f>
        <v>0</v>
      </c>
      <c r="S362" s="223">
        <v>0</v>
      </c>
      <c r="T362" s="224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25" t="s">
        <v>267</v>
      </c>
      <c r="AT362" s="225" t="s">
        <v>164</v>
      </c>
      <c r="AU362" s="225" t="s">
        <v>85</v>
      </c>
      <c r="AY362" s="19" t="s">
        <v>161</v>
      </c>
      <c r="BE362" s="226">
        <f>IF(N362="základní",J362,0)</f>
        <v>0</v>
      </c>
      <c r="BF362" s="226">
        <f>IF(N362="snížená",J362,0)</f>
        <v>0</v>
      </c>
      <c r="BG362" s="226">
        <f>IF(N362="zákl. přenesená",J362,0)</f>
        <v>0</v>
      </c>
      <c r="BH362" s="226">
        <f>IF(N362="sníž. přenesená",J362,0)</f>
        <v>0</v>
      </c>
      <c r="BI362" s="226">
        <f>IF(N362="nulová",J362,0)</f>
        <v>0</v>
      </c>
      <c r="BJ362" s="19" t="s">
        <v>81</v>
      </c>
      <c r="BK362" s="226">
        <f>ROUND(I362*H362,2)</f>
        <v>0</v>
      </c>
      <c r="BL362" s="19" t="s">
        <v>267</v>
      </c>
      <c r="BM362" s="225" t="s">
        <v>1724</v>
      </c>
    </row>
    <row r="363" s="2" customFormat="1" ht="16.5" customHeight="1">
      <c r="A363" s="40"/>
      <c r="B363" s="41"/>
      <c r="C363" s="214" t="s">
        <v>970</v>
      </c>
      <c r="D363" s="214" t="s">
        <v>164</v>
      </c>
      <c r="E363" s="215" t="s">
        <v>1725</v>
      </c>
      <c r="F363" s="216" t="s">
        <v>1718</v>
      </c>
      <c r="G363" s="217" t="s">
        <v>1093</v>
      </c>
      <c r="H363" s="218">
        <v>1</v>
      </c>
      <c r="I363" s="219"/>
      <c r="J363" s="220">
        <f>ROUND(I363*H363,2)</f>
        <v>0</v>
      </c>
      <c r="K363" s="216" t="s">
        <v>1411</v>
      </c>
      <c r="L363" s="46"/>
      <c r="M363" s="221" t="s">
        <v>19</v>
      </c>
      <c r="N363" s="222" t="s">
        <v>48</v>
      </c>
      <c r="O363" s="86"/>
      <c r="P363" s="223">
        <f>O363*H363</f>
        <v>0</v>
      </c>
      <c r="Q363" s="223">
        <v>0</v>
      </c>
      <c r="R363" s="223">
        <f>Q363*H363</f>
        <v>0</v>
      </c>
      <c r="S363" s="223">
        <v>0</v>
      </c>
      <c r="T363" s="224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25" t="s">
        <v>267</v>
      </c>
      <c r="AT363" s="225" t="s">
        <v>164</v>
      </c>
      <c r="AU363" s="225" t="s">
        <v>85</v>
      </c>
      <c r="AY363" s="19" t="s">
        <v>161</v>
      </c>
      <c r="BE363" s="226">
        <f>IF(N363="základní",J363,0)</f>
        <v>0</v>
      </c>
      <c r="BF363" s="226">
        <f>IF(N363="snížená",J363,0)</f>
        <v>0</v>
      </c>
      <c r="BG363" s="226">
        <f>IF(N363="zákl. přenesená",J363,0)</f>
        <v>0</v>
      </c>
      <c r="BH363" s="226">
        <f>IF(N363="sníž. přenesená",J363,0)</f>
        <v>0</v>
      </c>
      <c r="BI363" s="226">
        <f>IF(N363="nulová",J363,0)</f>
        <v>0</v>
      </c>
      <c r="BJ363" s="19" t="s">
        <v>81</v>
      </c>
      <c r="BK363" s="226">
        <f>ROUND(I363*H363,2)</f>
        <v>0</v>
      </c>
      <c r="BL363" s="19" t="s">
        <v>267</v>
      </c>
      <c r="BM363" s="225" t="s">
        <v>1726</v>
      </c>
    </row>
    <row r="364" s="2" customFormat="1" ht="24.15" customHeight="1">
      <c r="A364" s="40"/>
      <c r="B364" s="41"/>
      <c r="C364" s="214" t="s">
        <v>974</v>
      </c>
      <c r="D364" s="214" t="s">
        <v>164</v>
      </c>
      <c r="E364" s="215" t="s">
        <v>1727</v>
      </c>
      <c r="F364" s="216" t="s">
        <v>1728</v>
      </c>
      <c r="G364" s="217" t="s">
        <v>1435</v>
      </c>
      <c r="H364" s="218">
        <v>85</v>
      </c>
      <c r="I364" s="219"/>
      <c r="J364" s="220">
        <f>ROUND(I364*H364,2)</f>
        <v>0</v>
      </c>
      <c r="K364" s="216" t="s">
        <v>1411</v>
      </c>
      <c r="L364" s="46"/>
      <c r="M364" s="221" t="s">
        <v>19</v>
      </c>
      <c r="N364" s="222" t="s">
        <v>48</v>
      </c>
      <c r="O364" s="86"/>
      <c r="P364" s="223">
        <f>O364*H364</f>
        <v>0</v>
      </c>
      <c r="Q364" s="223">
        <v>0</v>
      </c>
      <c r="R364" s="223">
        <f>Q364*H364</f>
        <v>0</v>
      </c>
      <c r="S364" s="223">
        <v>0</v>
      </c>
      <c r="T364" s="224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25" t="s">
        <v>267</v>
      </c>
      <c r="AT364" s="225" t="s">
        <v>164</v>
      </c>
      <c r="AU364" s="225" t="s">
        <v>85</v>
      </c>
      <c r="AY364" s="19" t="s">
        <v>161</v>
      </c>
      <c r="BE364" s="226">
        <f>IF(N364="základní",J364,0)</f>
        <v>0</v>
      </c>
      <c r="BF364" s="226">
        <f>IF(N364="snížená",J364,0)</f>
        <v>0</v>
      </c>
      <c r="BG364" s="226">
        <f>IF(N364="zákl. přenesená",J364,0)</f>
        <v>0</v>
      </c>
      <c r="BH364" s="226">
        <f>IF(N364="sníž. přenesená",J364,0)</f>
        <v>0</v>
      </c>
      <c r="BI364" s="226">
        <f>IF(N364="nulová",J364,0)</f>
        <v>0</v>
      </c>
      <c r="BJ364" s="19" t="s">
        <v>81</v>
      </c>
      <c r="BK364" s="226">
        <f>ROUND(I364*H364,2)</f>
        <v>0</v>
      </c>
      <c r="BL364" s="19" t="s">
        <v>267</v>
      </c>
      <c r="BM364" s="225" t="s">
        <v>1729</v>
      </c>
    </row>
    <row r="365" s="2" customFormat="1" ht="16.5" customHeight="1">
      <c r="A365" s="40"/>
      <c r="B365" s="41"/>
      <c r="C365" s="254" t="s">
        <v>978</v>
      </c>
      <c r="D365" s="254" t="s">
        <v>192</v>
      </c>
      <c r="E365" s="255" t="s">
        <v>1730</v>
      </c>
      <c r="F365" s="256" t="s">
        <v>1731</v>
      </c>
      <c r="G365" s="257" t="s">
        <v>1435</v>
      </c>
      <c r="H365" s="258">
        <v>3</v>
      </c>
      <c r="I365" s="259"/>
      <c r="J365" s="260">
        <f>ROUND(I365*H365,2)</f>
        <v>0</v>
      </c>
      <c r="K365" s="256" t="s">
        <v>1411</v>
      </c>
      <c r="L365" s="261"/>
      <c r="M365" s="262" t="s">
        <v>19</v>
      </c>
      <c r="N365" s="263" t="s">
        <v>48</v>
      </c>
      <c r="O365" s="86"/>
      <c r="P365" s="223">
        <f>O365*H365</f>
        <v>0</v>
      </c>
      <c r="Q365" s="223">
        <v>0</v>
      </c>
      <c r="R365" s="223">
        <f>Q365*H365</f>
        <v>0</v>
      </c>
      <c r="S365" s="223">
        <v>0</v>
      </c>
      <c r="T365" s="224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25" t="s">
        <v>394</v>
      </c>
      <c r="AT365" s="225" t="s">
        <v>192</v>
      </c>
      <c r="AU365" s="225" t="s">
        <v>85</v>
      </c>
      <c r="AY365" s="19" t="s">
        <v>161</v>
      </c>
      <c r="BE365" s="226">
        <f>IF(N365="základní",J365,0)</f>
        <v>0</v>
      </c>
      <c r="BF365" s="226">
        <f>IF(N365="snížená",J365,0)</f>
        <v>0</v>
      </c>
      <c r="BG365" s="226">
        <f>IF(N365="zákl. přenesená",J365,0)</f>
        <v>0</v>
      </c>
      <c r="BH365" s="226">
        <f>IF(N365="sníž. přenesená",J365,0)</f>
        <v>0</v>
      </c>
      <c r="BI365" s="226">
        <f>IF(N365="nulová",J365,0)</f>
        <v>0</v>
      </c>
      <c r="BJ365" s="19" t="s">
        <v>81</v>
      </c>
      <c r="BK365" s="226">
        <f>ROUND(I365*H365,2)</f>
        <v>0</v>
      </c>
      <c r="BL365" s="19" t="s">
        <v>267</v>
      </c>
      <c r="BM365" s="225" t="s">
        <v>1732</v>
      </c>
    </row>
    <row r="366" s="13" customFormat="1">
      <c r="A366" s="13"/>
      <c r="B366" s="232"/>
      <c r="C366" s="233"/>
      <c r="D366" s="234" t="s">
        <v>173</v>
      </c>
      <c r="E366" s="235" t="s">
        <v>19</v>
      </c>
      <c r="F366" s="236" t="s">
        <v>162</v>
      </c>
      <c r="G366" s="233"/>
      <c r="H366" s="237">
        <v>3</v>
      </c>
      <c r="I366" s="238"/>
      <c r="J366" s="233"/>
      <c r="K366" s="233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173</v>
      </c>
      <c r="AU366" s="243" t="s">
        <v>85</v>
      </c>
      <c r="AV366" s="13" t="s">
        <v>85</v>
      </c>
      <c r="AW366" s="13" t="s">
        <v>37</v>
      </c>
      <c r="AX366" s="13" t="s">
        <v>77</v>
      </c>
      <c r="AY366" s="243" t="s">
        <v>161</v>
      </c>
    </row>
    <row r="367" s="15" customFormat="1">
      <c r="A367" s="15"/>
      <c r="B367" s="265"/>
      <c r="C367" s="266"/>
      <c r="D367" s="234" t="s">
        <v>173</v>
      </c>
      <c r="E367" s="267" t="s">
        <v>19</v>
      </c>
      <c r="F367" s="268" t="s">
        <v>210</v>
      </c>
      <c r="G367" s="266"/>
      <c r="H367" s="269">
        <v>3</v>
      </c>
      <c r="I367" s="270"/>
      <c r="J367" s="266"/>
      <c r="K367" s="266"/>
      <c r="L367" s="271"/>
      <c r="M367" s="272"/>
      <c r="N367" s="273"/>
      <c r="O367" s="273"/>
      <c r="P367" s="273"/>
      <c r="Q367" s="273"/>
      <c r="R367" s="273"/>
      <c r="S367" s="273"/>
      <c r="T367" s="274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75" t="s">
        <v>173</v>
      </c>
      <c r="AU367" s="275" t="s">
        <v>85</v>
      </c>
      <c r="AV367" s="15" t="s">
        <v>169</v>
      </c>
      <c r="AW367" s="15" t="s">
        <v>37</v>
      </c>
      <c r="AX367" s="15" t="s">
        <v>81</v>
      </c>
      <c r="AY367" s="275" t="s">
        <v>161</v>
      </c>
    </row>
    <row r="368" s="12" customFormat="1" ht="22.8" customHeight="1">
      <c r="A368" s="12"/>
      <c r="B368" s="198"/>
      <c r="C368" s="199"/>
      <c r="D368" s="200" t="s">
        <v>76</v>
      </c>
      <c r="E368" s="212" t="s">
        <v>1733</v>
      </c>
      <c r="F368" s="212" t="s">
        <v>1734</v>
      </c>
      <c r="G368" s="199"/>
      <c r="H368" s="199"/>
      <c r="I368" s="202"/>
      <c r="J368" s="213">
        <f>BK368</f>
        <v>0</v>
      </c>
      <c r="K368" s="199"/>
      <c r="L368" s="204"/>
      <c r="M368" s="205"/>
      <c r="N368" s="206"/>
      <c r="O368" s="206"/>
      <c r="P368" s="207">
        <f>SUM(P369:P410)</f>
        <v>0</v>
      </c>
      <c r="Q368" s="206"/>
      <c r="R368" s="207">
        <f>SUM(R369:R410)</f>
        <v>0.018000000000000002</v>
      </c>
      <c r="S368" s="206"/>
      <c r="T368" s="208">
        <f>SUM(T369:T410)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09" t="s">
        <v>85</v>
      </c>
      <c r="AT368" s="210" t="s">
        <v>76</v>
      </c>
      <c r="AU368" s="210" t="s">
        <v>81</v>
      </c>
      <c r="AY368" s="209" t="s">
        <v>161</v>
      </c>
      <c r="BK368" s="211">
        <f>SUM(BK369:BK410)</f>
        <v>0</v>
      </c>
    </row>
    <row r="369" s="2" customFormat="1" ht="16.5" customHeight="1">
      <c r="A369" s="40"/>
      <c r="B369" s="41"/>
      <c r="C369" s="214" t="s">
        <v>848</v>
      </c>
      <c r="D369" s="214" t="s">
        <v>164</v>
      </c>
      <c r="E369" s="215" t="s">
        <v>1735</v>
      </c>
      <c r="F369" s="216" t="s">
        <v>1736</v>
      </c>
      <c r="G369" s="217" t="s">
        <v>225</v>
      </c>
      <c r="H369" s="218">
        <v>500</v>
      </c>
      <c r="I369" s="219"/>
      <c r="J369" s="220">
        <f>ROUND(I369*H369,2)</f>
        <v>0</v>
      </c>
      <c r="K369" s="216" t="s">
        <v>168</v>
      </c>
      <c r="L369" s="46"/>
      <c r="M369" s="221" t="s">
        <v>19</v>
      </c>
      <c r="N369" s="222" t="s">
        <v>48</v>
      </c>
      <c r="O369" s="86"/>
      <c r="P369" s="223">
        <f>O369*H369</f>
        <v>0</v>
      </c>
      <c r="Q369" s="223">
        <v>0</v>
      </c>
      <c r="R369" s="223">
        <f>Q369*H369</f>
        <v>0</v>
      </c>
      <c r="S369" s="223">
        <v>0</v>
      </c>
      <c r="T369" s="224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25" t="s">
        <v>267</v>
      </c>
      <c r="AT369" s="225" t="s">
        <v>164</v>
      </c>
      <c r="AU369" s="225" t="s">
        <v>85</v>
      </c>
      <c r="AY369" s="19" t="s">
        <v>161</v>
      </c>
      <c r="BE369" s="226">
        <f>IF(N369="základní",J369,0)</f>
        <v>0</v>
      </c>
      <c r="BF369" s="226">
        <f>IF(N369="snížená",J369,0)</f>
        <v>0</v>
      </c>
      <c r="BG369" s="226">
        <f>IF(N369="zákl. přenesená",J369,0)</f>
        <v>0</v>
      </c>
      <c r="BH369" s="226">
        <f>IF(N369="sníž. přenesená",J369,0)</f>
        <v>0</v>
      </c>
      <c r="BI369" s="226">
        <f>IF(N369="nulová",J369,0)</f>
        <v>0</v>
      </c>
      <c r="BJ369" s="19" t="s">
        <v>81</v>
      </c>
      <c r="BK369" s="226">
        <f>ROUND(I369*H369,2)</f>
        <v>0</v>
      </c>
      <c r="BL369" s="19" t="s">
        <v>267</v>
      </c>
      <c r="BM369" s="225" t="s">
        <v>1737</v>
      </c>
    </row>
    <row r="370" s="2" customFormat="1">
      <c r="A370" s="40"/>
      <c r="B370" s="41"/>
      <c r="C370" s="42"/>
      <c r="D370" s="227" t="s">
        <v>171</v>
      </c>
      <c r="E370" s="42"/>
      <c r="F370" s="228" t="s">
        <v>1738</v>
      </c>
      <c r="G370" s="42"/>
      <c r="H370" s="42"/>
      <c r="I370" s="229"/>
      <c r="J370" s="42"/>
      <c r="K370" s="42"/>
      <c r="L370" s="46"/>
      <c r="M370" s="230"/>
      <c r="N370" s="231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171</v>
      </c>
      <c r="AU370" s="19" t="s">
        <v>85</v>
      </c>
    </row>
    <row r="371" s="13" customFormat="1">
      <c r="A371" s="13"/>
      <c r="B371" s="232"/>
      <c r="C371" s="233"/>
      <c r="D371" s="234" t="s">
        <v>173</v>
      </c>
      <c r="E371" s="235" t="s">
        <v>19</v>
      </c>
      <c r="F371" s="236" t="s">
        <v>1739</v>
      </c>
      <c r="G371" s="233"/>
      <c r="H371" s="237">
        <v>500</v>
      </c>
      <c r="I371" s="238"/>
      <c r="J371" s="233"/>
      <c r="K371" s="233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173</v>
      </c>
      <c r="AU371" s="243" t="s">
        <v>85</v>
      </c>
      <c r="AV371" s="13" t="s">
        <v>85</v>
      </c>
      <c r="AW371" s="13" t="s">
        <v>37</v>
      </c>
      <c r="AX371" s="13" t="s">
        <v>77</v>
      </c>
      <c r="AY371" s="243" t="s">
        <v>161</v>
      </c>
    </row>
    <row r="372" s="15" customFormat="1">
      <c r="A372" s="15"/>
      <c r="B372" s="265"/>
      <c r="C372" s="266"/>
      <c r="D372" s="234" t="s">
        <v>173</v>
      </c>
      <c r="E372" s="267" t="s">
        <v>19</v>
      </c>
      <c r="F372" s="268" t="s">
        <v>210</v>
      </c>
      <c r="G372" s="266"/>
      <c r="H372" s="269">
        <v>500</v>
      </c>
      <c r="I372" s="270"/>
      <c r="J372" s="266"/>
      <c r="K372" s="266"/>
      <c r="L372" s="271"/>
      <c r="M372" s="272"/>
      <c r="N372" s="273"/>
      <c r="O372" s="273"/>
      <c r="P372" s="273"/>
      <c r="Q372" s="273"/>
      <c r="R372" s="273"/>
      <c r="S372" s="273"/>
      <c r="T372" s="274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75" t="s">
        <v>173</v>
      </c>
      <c r="AU372" s="275" t="s">
        <v>85</v>
      </c>
      <c r="AV372" s="15" t="s">
        <v>169</v>
      </c>
      <c r="AW372" s="15" t="s">
        <v>37</v>
      </c>
      <c r="AX372" s="15" t="s">
        <v>81</v>
      </c>
      <c r="AY372" s="275" t="s">
        <v>161</v>
      </c>
    </row>
    <row r="373" s="2" customFormat="1" ht="24.15" customHeight="1">
      <c r="A373" s="40"/>
      <c r="B373" s="41"/>
      <c r="C373" s="254" t="s">
        <v>989</v>
      </c>
      <c r="D373" s="254" t="s">
        <v>192</v>
      </c>
      <c r="E373" s="255" t="s">
        <v>1740</v>
      </c>
      <c r="F373" s="256" t="s">
        <v>1741</v>
      </c>
      <c r="G373" s="257" t="s">
        <v>225</v>
      </c>
      <c r="H373" s="258">
        <v>600</v>
      </c>
      <c r="I373" s="259"/>
      <c r="J373" s="260">
        <f>ROUND(I373*H373,2)</f>
        <v>0</v>
      </c>
      <c r="K373" s="256" t="s">
        <v>168</v>
      </c>
      <c r="L373" s="261"/>
      <c r="M373" s="262" t="s">
        <v>19</v>
      </c>
      <c r="N373" s="263" t="s">
        <v>48</v>
      </c>
      <c r="O373" s="86"/>
      <c r="P373" s="223">
        <f>O373*H373</f>
        <v>0</v>
      </c>
      <c r="Q373" s="223">
        <v>3.0000000000000001E-05</v>
      </c>
      <c r="R373" s="223">
        <f>Q373*H373</f>
        <v>0.018000000000000002</v>
      </c>
      <c r="S373" s="223">
        <v>0</v>
      </c>
      <c r="T373" s="224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25" t="s">
        <v>394</v>
      </c>
      <c r="AT373" s="225" t="s">
        <v>192</v>
      </c>
      <c r="AU373" s="225" t="s">
        <v>85</v>
      </c>
      <c r="AY373" s="19" t="s">
        <v>161</v>
      </c>
      <c r="BE373" s="226">
        <f>IF(N373="základní",J373,0)</f>
        <v>0</v>
      </c>
      <c r="BF373" s="226">
        <f>IF(N373="snížená",J373,0)</f>
        <v>0</v>
      </c>
      <c r="BG373" s="226">
        <f>IF(N373="zákl. přenesená",J373,0)</f>
        <v>0</v>
      </c>
      <c r="BH373" s="226">
        <f>IF(N373="sníž. přenesená",J373,0)</f>
        <v>0</v>
      </c>
      <c r="BI373" s="226">
        <f>IF(N373="nulová",J373,0)</f>
        <v>0</v>
      </c>
      <c r="BJ373" s="19" t="s">
        <v>81</v>
      </c>
      <c r="BK373" s="226">
        <f>ROUND(I373*H373,2)</f>
        <v>0</v>
      </c>
      <c r="BL373" s="19" t="s">
        <v>267</v>
      </c>
      <c r="BM373" s="225" t="s">
        <v>1742</v>
      </c>
    </row>
    <row r="374" s="2" customFormat="1">
      <c r="A374" s="40"/>
      <c r="B374" s="41"/>
      <c r="C374" s="42"/>
      <c r="D374" s="234" t="s">
        <v>197</v>
      </c>
      <c r="E374" s="42"/>
      <c r="F374" s="264" t="s">
        <v>1743</v>
      </c>
      <c r="G374" s="42"/>
      <c r="H374" s="42"/>
      <c r="I374" s="229"/>
      <c r="J374" s="42"/>
      <c r="K374" s="42"/>
      <c r="L374" s="46"/>
      <c r="M374" s="230"/>
      <c r="N374" s="231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197</v>
      </c>
      <c r="AU374" s="19" t="s">
        <v>85</v>
      </c>
    </row>
    <row r="375" s="13" customFormat="1">
      <c r="A375" s="13"/>
      <c r="B375" s="232"/>
      <c r="C375" s="233"/>
      <c r="D375" s="234" t="s">
        <v>173</v>
      </c>
      <c r="E375" s="235" t="s">
        <v>19</v>
      </c>
      <c r="F375" s="236" t="s">
        <v>1739</v>
      </c>
      <c r="G375" s="233"/>
      <c r="H375" s="237">
        <v>500</v>
      </c>
      <c r="I375" s="238"/>
      <c r="J375" s="233"/>
      <c r="K375" s="233"/>
      <c r="L375" s="239"/>
      <c r="M375" s="240"/>
      <c r="N375" s="241"/>
      <c r="O375" s="241"/>
      <c r="P375" s="241"/>
      <c r="Q375" s="241"/>
      <c r="R375" s="241"/>
      <c r="S375" s="241"/>
      <c r="T375" s="24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3" t="s">
        <v>173</v>
      </c>
      <c r="AU375" s="243" t="s">
        <v>85</v>
      </c>
      <c r="AV375" s="13" t="s">
        <v>85</v>
      </c>
      <c r="AW375" s="13" t="s">
        <v>37</v>
      </c>
      <c r="AX375" s="13" t="s">
        <v>77</v>
      </c>
      <c r="AY375" s="243" t="s">
        <v>161</v>
      </c>
    </row>
    <row r="376" s="15" customFormat="1">
      <c r="A376" s="15"/>
      <c r="B376" s="265"/>
      <c r="C376" s="266"/>
      <c r="D376" s="234" t="s">
        <v>173</v>
      </c>
      <c r="E376" s="267" t="s">
        <v>19</v>
      </c>
      <c r="F376" s="268" t="s">
        <v>210</v>
      </c>
      <c r="G376" s="266"/>
      <c r="H376" s="269">
        <v>500</v>
      </c>
      <c r="I376" s="270"/>
      <c r="J376" s="266"/>
      <c r="K376" s="266"/>
      <c r="L376" s="271"/>
      <c r="M376" s="272"/>
      <c r="N376" s="273"/>
      <c r="O376" s="273"/>
      <c r="P376" s="273"/>
      <c r="Q376" s="273"/>
      <c r="R376" s="273"/>
      <c r="S376" s="273"/>
      <c r="T376" s="274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75" t="s">
        <v>173</v>
      </c>
      <c r="AU376" s="275" t="s">
        <v>85</v>
      </c>
      <c r="AV376" s="15" t="s">
        <v>169</v>
      </c>
      <c r="AW376" s="15" t="s">
        <v>37</v>
      </c>
      <c r="AX376" s="15" t="s">
        <v>77</v>
      </c>
      <c r="AY376" s="275" t="s">
        <v>161</v>
      </c>
    </row>
    <row r="377" s="13" customFormat="1">
      <c r="A377" s="13"/>
      <c r="B377" s="232"/>
      <c r="C377" s="233"/>
      <c r="D377" s="234" t="s">
        <v>173</v>
      </c>
      <c r="E377" s="235" t="s">
        <v>19</v>
      </c>
      <c r="F377" s="236" t="s">
        <v>1744</v>
      </c>
      <c r="G377" s="233"/>
      <c r="H377" s="237">
        <v>600</v>
      </c>
      <c r="I377" s="238"/>
      <c r="J377" s="233"/>
      <c r="K377" s="233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173</v>
      </c>
      <c r="AU377" s="243" t="s">
        <v>85</v>
      </c>
      <c r="AV377" s="13" t="s">
        <v>85</v>
      </c>
      <c r="AW377" s="13" t="s">
        <v>37</v>
      </c>
      <c r="AX377" s="13" t="s">
        <v>77</v>
      </c>
      <c r="AY377" s="243" t="s">
        <v>161</v>
      </c>
    </row>
    <row r="378" s="15" customFormat="1">
      <c r="A378" s="15"/>
      <c r="B378" s="265"/>
      <c r="C378" s="266"/>
      <c r="D378" s="234" t="s">
        <v>173</v>
      </c>
      <c r="E378" s="267" t="s">
        <v>19</v>
      </c>
      <c r="F378" s="268" t="s">
        <v>210</v>
      </c>
      <c r="G378" s="266"/>
      <c r="H378" s="269">
        <v>600</v>
      </c>
      <c r="I378" s="270"/>
      <c r="J378" s="266"/>
      <c r="K378" s="266"/>
      <c r="L378" s="271"/>
      <c r="M378" s="272"/>
      <c r="N378" s="273"/>
      <c r="O378" s="273"/>
      <c r="P378" s="273"/>
      <c r="Q378" s="273"/>
      <c r="R378" s="273"/>
      <c r="S378" s="273"/>
      <c r="T378" s="274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75" t="s">
        <v>173</v>
      </c>
      <c r="AU378" s="275" t="s">
        <v>85</v>
      </c>
      <c r="AV378" s="15" t="s">
        <v>169</v>
      </c>
      <c r="AW378" s="15" t="s">
        <v>37</v>
      </c>
      <c r="AX378" s="15" t="s">
        <v>81</v>
      </c>
      <c r="AY378" s="275" t="s">
        <v>161</v>
      </c>
    </row>
    <row r="379" s="2" customFormat="1" ht="21.75" customHeight="1">
      <c r="A379" s="40"/>
      <c r="B379" s="41"/>
      <c r="C379" s="214" t="s">
        <v>994</v>
      </c>
      <c r="D379" s="214" t="s">
        <v>164</v>
      </c>
      <c r="E379" s="215" t="s">
        <v>1745</v>
      </c>
      <c r="F379" s="216" t="s">
        <v>1746</v>
      </c>
      <c r="G379" s="217" t="s">
        <v>177</v>
      </c>
      <c r="H379" s="218">
        <v>1</v>
      </c>
      <c r="I379" s="219"/>
      <c r="J379" s="220">
        <f>ROUND(I379*H379,2)</f>
        <v>0</v>
      </c>
      <c r="K379" s="216" t="s">
        <v>168</v>
      </c>
      <c r="L379" s="46"/>
      <c r="M379" s="221" t="s">
        <v>19</v>
      </c>
      <c r="N379" s="222" t="s">
        <v>48</v>
      </c>
      <c r="O379" s="86"/>
      <c r="P379" s="223">
        <f>O379*H379</f>
        <v>0</v>
      </c>
      <c r="Q379" s="223">
        <v>0</v>
      </c>
      <c r="R379" s="223">
        <f>Q379*H379</f>
        <v>0</v>
      </c>
      <c r="S379" s="223">
        <v>0</v>
      </c>
      <c r="T379" s="224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25" t="s">
        <v>267</v>
      </c>
      <c r="AT379" s="225" t="s">
        <v>164</v>
      </c>
      <c r="AU379" s="225" t="s">
        <v>85</v>
      </c>
      <c r="AY379" s="19" t="s">
        <v>161</v>
      </c>
      <c r="BE379" s="226">
        <f>IF(N379="základní",J379,0)</f>
        <v>0</v>
      </c>
      <c r="BF379" s="226">
        <f>IF(N379="snížená",J379,0)</f>
        <v>0</v>
      </c>
      <c r="BG379" s="226">
        <f>IF(N379="zákl. přenesená",J379,0)</f>
        <v>0</v>
      </c>
      <c r="BH379" s="226">
        <f>IF(N379="sníž. přenesená",J379,0)</f>
        <v>0</v>
      </c>
      <c r="BI379" s="226">
        <f>IF(N379="nulová",J379,0)</f>
        <v>0</v>
      </c>
      <c r="BJ379" s="19" t="s">
        <v>81</v>
      </c>
      <c r="BK379" s="226">
        <f>ROUND(I379*H379,2)</f>
        <v>0</v>
      </c>
      <c r="BL379" s="19" t="s">
        <v>267</v>
      </c>
      <c r="BM379" s="225" t="s">
        <v>1747</v>
      </c>
    </row>
    <row r="380" s="2" customFormat="1">
      <c r="A380" s="40"/>
      <c r="B380" s="41"/>
      <c r="C380" s="42"/>
      <c r="D380" s="227" t="s">
        <v>171</v>
      </c>
      <c r="E380" s="42"/>
      <c r="F380" s="228" t="s">
        <v>1748</v>
      </c>
      <c r="G380" s="42"/>
      <c r="H380" s="42"/>
      <c r="I380" s="229"/>
      <c r="J380" s="42"/>
      <c r="K380" s="42"/>
      <c r="L380" s="46"/>
      <c r="M380" s="230"/>
      <c r="N380" s="231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171</v>
      </c>
      <c r="AU380" s="19" t="s">
        <v>85</v>
      </c>
    </row>
    <row r="381" s="13" customFormat="1">
      <c r="A381" s="13"/>
      <c r="B381" s="232"/>
      <c r="C381" s="233"/>
      <c r="D381" s="234" t="s">
        <v>173</v>
      </c>
      <c r="E381" s="235" t="s">
        <v>19</v>
      </c>
      <c r="F381" s="236" t="s">
        <v>81</v>
      </c>
      <c r="G381" s="233"/>
      <c r="H381" s="237">
        <v>1</v>
      </c>
      <c r="I381" s="238"/>
      <c r="J381" s="233"/>
      <c r="K381" s="233"/>
      <c r="L381" s="239"/>
      <c r="M381" s="240"/>
      <c r="N381" s="241"/>
      <c r="O381" s="241"/>
      <c r="P381" s="241"/>
      <c r="Q381" s="241"/>
      <c r="R381" s="241"/>
      <c r="S381" s="241"/>
      <c r="T381" s="24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3" t="s">
        <v>173</v>
      </c>
      <c r="AU381" s="243" t="s">
        <v>85</v>
      </c>
      <c r="AV381" s="13" t="s">
        <v>85</v>
      </c>
      <c r="AW381" s="13" t="s">
        <v>37</v>
      </c>
      <c r="AX381" s="13" t="s">
        <v>77</v>
      </c>
      <c r="AY381" s="243" t="s">
        <v>161</v>
      </c>
    </row>
    <row r="382" s="15" customFormat="1">
      <c r="A382" s="15"/>
      <c r="B382" s="265"/>
      <c r="C382" s="266"/>
      <c r="D382" s="234" t="s">
        <v>173</v>
      </c>
      <c r="E382" s="267" t="s">
        <v>19</v>
      </c>
      <c r="F382" s="268" t="s">
        <v>210</v>
      </c>
      <c r="G382" s="266"/>
      <c r="H382" s="269">
        <v>1</v>
      </c>
      <c r="I382" s="270"/>
      <c r="J382" s="266"/>
      <c r="K382" s="266"/>
      <c r="L382" s="271"/>
      <c r="M382" s="272"/>
      <c r="N382" s="273"/>
      <c r="O382" s="273"/>
      <c r="P382" s="273"/>
      <c r="Q382" s="273"/>
      <c r="R382" s="273"/>
      <c r="S382" s="273"/>
      <c r="T382" s="274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75" t="s">
        <v>173</v>
      </c>
      <c r="AU382" s="275" t="s">
        <v>85</v>
      </c>
      <c r="AV382" s="15" t="s">
        <v>169</v>
      </c>
      <c r="AW382" s="15" t="s">
        <v>37</v>
      </c>
      <c r="AX382" s="15" t="s">
        <v>81</v>
      </c>
      <c r="AY382" s="275" t="s">
        <v>161</v>
      </c>
    </row>
    <row r="383" s="2" customFormat="1" ht="37.8" customHeight="1">
      <c r="A383" s="40"/>
      <c r="B383" s="41"/>
      <c r="C383" s="254" t="s">
        <v>998</v>
      </c>
      <c r="D383" s="254" t="s">
        <v>192</v>
      </c>
      <c r="E383" s="255" t="s">
        <v>1749</v>
      </c>
      <c r="F383" s="256" t="s">
        <v>1750</v>
      </c>
      <c r="G383" s="257" t="s">
        <v>1435</v>
      </c>
      <c r="H383" s="258">
        <v>1</v>
      </c>
      <c r="I383" s="259"/>
      <c r="J383" s="260">
        <f>ROUND(I383*H383,2)</f>
        <v>0</v>
      </c>
      <c r="K383" s="256" t="s">
        <v>1411</v>
      </c>
      <c r="L383" s="261"/>
      <c r="M383" s="262" t="s">
        <v>19</v>
      </c>
      <c r="N383" s="263" t="s">
        <v>48</v>
      </c>
      <c r="O383" s="86"/>
      <c r="P383" s="223">
        <f>O383*H383</f>
        <v>0</v>
      </c>
      <c r="Q383" s="223">
        <v>0</v>
      </c>
      <c r="R383" s="223">
        <f>Q383*H383</f>
        <v>0</v>
      </c>
      <c r="S383" s="223">
        <v>0</v>
      </c>
      <c r="T383" s="224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25" t="s">
        <v>394</v>
      </c>
      <c r="AT383" s="225" t="s">
        <v>192</v>
      </c>
      <c r="AU383" s="225" t="s">
        <v>85</v>
      </c>
      <c r="AY383" s="19" t="s">
        <v>161</v>
      </c>
      <c r="BE383" s="226">
        <f>IF(N383="základní",J383,0)</f>
        <v>0</v>
      </c>
      <c r="BF383" s="226">
        <f>IF(N383="snížená",J383,0)</f>
        <v>0</v>
      </c>
      <c r="BG383" s="226">
        <f>IF(N383="zákl. přenesená",J383,0)</f>
        <v>0</v>
      </c>
      <c r="BH383" s="226">
        <f>IF(N383="sníž. přenesená",J383,0)</f>
        <v>0</v>
      </c>
      <c r="BI383" s="226">
        <f>IF(N383="nulová",J383,0)</f>
        <v>0</v>
      </c>
      <c r="BJ383" s="19" t="s">
        <v>81</v>
      </c>
      <c r="BK383" s="226">
        <f>ROUND(I383*H383,2)</f>
        <v>0</v>
      </c>
      <c r="BL383" s="19" t="s">
        <v>267</v>
      </c>
      <c r="BM383" s="225" t="s">
        <v>1751</v>
      </c>
    </row>
    <row r="384" s="2" customFormat="1" ht="16.5" customHeight="1">
      <c r="A384" s="40"/>
      <c r="B384" s="41"/>
      <c r="C384" s="214" t="s">
        <v>1003</v>
      </c>
      <c r="D384" s="214" t="s">
        <v>164</v>
      </c>
      <c r="E384" s="215" t="s">
        <v>1752</v>
      </c>
      <c r="F384" s="216" t="s">
        <v>1753</v>
      </c>
      <c r="G384" s="217" t="s">
        <v>177</v>
      </c>
      <c r="H384" s="218">
        <v>3</v>
      </c>
      <c r="I384" s="219"/>
      <c r="J384" s="220">
        <f>ROUND(I384*H384,2)</f>
        <v>0</v>
      </c>
      <c r="K384" s="216" t="s">
        <v>168</v>
      </c>
      <c r="L384" s="46"/>
      <c r="M384" s="221" t="s">
        <v>19</v>
      </c>
      <c r="N384" s="222" t="s">
        <v>48</v>
      </c>
      <c r="O384" s="86"/>
      <c r="P384" s="223">
        <f>O384*H384</f>
        <v>0</v>
      </c>
      <c r="Q384" s="223">
        <v>0</v>
      </c>
      <c r="R384" s="223">
        <f>Q384*H384</f>
        <v>0</v>
      </c>
      <c r="S384" s="223">
        <v>0</v>
      </c>
      <c r="T384" s="224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25" t="s">
        <v>267</v>
      </c>
      <c r="AT384" s="225" t="s">
        <v>164</v>
      </c>
      <c r="AU384" s="225" t="s">
        <v>85</v>
      </c>
      <c r="AY384" s="19" t="s">
        <v>161</v>
      </c>
      <c r="BE384" s="226">
        <f>IF(N384="základní",J384,0)</f>
        <v>0</v>
      </c>
      <c r="BF384" s="226">
        <f>IF(N384="snížená",J384,0)</f>
        <v>0</v>
      </c>
      <c r="BG384" s="226">
        <f>IF(N384="zákl. přenesená",J384,0)</f>
        <v>0</v>
      </c>
      <c r="BH384" s="226">
        <f>IF(N384="sníž. přenesená",J384,0)</f>
        <v>0</v>
      </c>
      <c r="BI384" s="226">
        <f>IF(N384="nulová",J384,0)</f>
        <v>0</v>
      </c>
      <c r="BJ384" s="19" t="s">
        <v>81</v>
      </c>
      <c r="BK384" s="226">
        <f>ROUND(I384*H384,2)</f>
        <v>0</v>
      </c>
      <c r="BL384" s="19" t="s">
        <v>267</v>
      </c>
      <c r="BM384" s="225" t="s">
        <v>1754</v>
      </c>
    </row>
    <row r="385" s="2" customFormat="1">
      <c r="A385" s="40"/>
      <c r="B385" s="41"/>
      <c r="C385" s="42"/>
      <c r="D385" s="227" t="s">
        <v>171</v>
      </c>
      <c r="E385" s="42"/>
      <c r="F385" s="228" t="s">
        <v>1755</v>
      </c>
      <c r="G385" s="42"/>
      <c r="H385" s="42"/>
      <c r="I385" s="229"/>
      <c r="J385" s="42"/>
      <c r="K385" s="42"/>
      <c r="L385" s="46"/>
      <c r="M385" s="230"/>
      <c r="N385" s="231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171</v>
      </c>
      <c r="AU385" s="19" t="s">
        <v>85</v>
      </c>
    </row>
    <row r="386" s="13" customFormat="1">
      <c r="A386" s="13"/>
      <c r="B386" s="232"/>
      <c r="C386" s="233"/>
      <c r="D386" s="234" t="s">
        <v>173</v>
      </c>
      <c r="E386" s="235" t="s">
        <v>19</v>
      </c>
      <c r="F386" s="236" t="s">
        <v>162</v>
      </c>
      <c r="G386" s="233"/>
      <c r="H386" s="237">
        <v>3</v>
      </c>
      <c r="I386" s="238"/>
      <c r="J386" s="233"/>
      <c r="K386" s="233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173</v>
      </c>
      <c r="AU386" s="243" t="s">
        <v>85</v>
      </c>
      <c r="AV386" s="13" t="s">
        <v>85</v>
      </c>
      <c r="AW386" s="13" t="s">
        <v>37</v>
      </c>
      <c r="AX386" s="13" t="s">
        <v>77</v>
      </c>
      <c r="AY386" s="243" t="s">
        <v>161</v>
      </c>
    </row>
    <row r="387" s="15" customFormat="1">
      <c r="A387" s="15"/>
      <c r="B387" s="265"/>
      <c r="C387" s="266"/>
      <c r="D387" s="234" t="s">
        <v>173</v>
      </c>
      <c r="E387" s="267" t="s">
        <v>19</v>
      </c>
      <c r="F387" s="268" t="s">
        <v>210</v>
      </c>
      <c r="G387" s="266"/>
      <c r="H387" s="269">
        <v>3</v>
      </c>
      <c r="I387" s="270"/>
      <c r="J387" s="266"/>
      <c r="K387" s="266"/>
      <c r="L387" s="271"/>
      <c r="M387" s="272"/>
      <c r="N387" s="273"/>
      <c r="O387" s="273"/>
      <c r="P387" s="273"/>
      <c r="Q387" s="273"/>
      <c r="R387" s="273"/>
      <c r="S387" s="273"/>
      <c r="T387" s="274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75" t="s">
        <v>173</v>
      </c>
      <c r="AU387" s="275" t="s">
        <v>85</v>
      </c>
      <c r="AV387" s="15" t="s">
        <v>169</v>
      </c>
      <c r="AW387" s="15" t="s">
        <v>37</v>
      </c>
      <c r="AX387" s="15" t="s">
        <v>81</v>
      </c>
      <c r="AY387" s="275" t="s">
        <v>161</v>
      </c>
    </row>
    <row r="388" s="2" customFormat="1" ht="24.15" customHeight="1">
      <c r="A388" s="40"/>
      <c r="B388" s="41"/>
      <c r="C388" s="254" t="s">
        <v>1008</v>
      </c>
      <c r="D388" s="254" t="s">
        <v>192</v>
      </c>
      <c r="E388" s="255" t="s">
        <v>1756</v>
      </c>
      <c r="F388" s="256" t="s">
        <v>1757</v>
      </c>
      <c r="G388" s="257" t="s">
        <v>1435</v>
      </c>
      <c r="H388" s="258">
        <v>3</v>
      </c>
      <c r="I388" s="259"/>
      <c r="J388" s="260">
        <f>ROUND(I388*H388,2)</f>
        <v>0</v>
      </c>
      <c r="K388" s="256" t="s">
        <v>1411</v>
      </c>
      <c r="L388" s="261"/>
      <c r="M388" s="262" t="s">
        <v>19</v>
      </c>
      <c r="N388" s="263" t="s">
        <v>48</v>
      </c>
      <c r="O388" s="86"/>
      <c r="P388" s="223">
        <f>O388*H388</f>
        <v>0</v>
      </c>
      <c r="Q388" s="223">
        <v>0</v>
      </c>
      <c r="R388" s="223">
        <f>Q388*H388</f>
        <v>0</v>
      </c>
      <c r="S388" s="223">
        <v>0</v>
      </c>
      <c r="T388" s="224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25" t="s">
        <v>394</v>
      </c>
      <c r="AT388" s="225" t="s">
        <v>192</v>
      </c>
      <c r="AU388" s="225" t="s">
        <v>85</v>
      </c>
      <c r="AY388" s="19" t="s">
        <v>161</v>
      </c>
      <c r="BE388" s="226">
        <f>IF(N388="základní",J388,0)</f>
        <v>0</v>
      </c>
      <c r="BF388" s="226">
        <f>IF(N388="snížená",J388,0)</f>
        <v>0</v>
      </c>
      <c r="BG388" s="226">
        <f>IF(N388="zákl. přenesená",J388,0)</f>
        <v>0</v>
      </c>
      <c r="BH388" s="226">
        <f>IF(N388="sníž. přenesená",J388,0)</f>
        <v>0</v>
      </c>
      <c r="BI388" s="226">
        <f>IF(N388="nulová",J388,0)</f>
        <v>0</v>
      </c>
      <c r="BJ388" s="19" t="s">
        <v>81</v>
      </c>
      <c r="BK388" s="226">
        <f>ROUND(I388*H388,2)</f>
        <v>0</v>
      </c>
      <c r="BL388" s="19" t="s">
        <v>267</v>
      </c>
      <c r="BM388" s="225" t="s">
        <v>1758</v>
      </c>
    </row>
    <row r="389" s="2" customFormat="1" ht="16.5" customHeight="1">
      <c r="A389" s="40"/>
      <c r="B389" s="41"/>
      <c r="C389" s="214" t="s">
        <v>1014</v>
      </c>
      <c r="D389" s="214" t="s">
        <v>164</v>
      </c>
      <c r="E389" s="215" t="s">
        <v>1759</v>
      </c>
      <c r="F389" s="216" t="s">
        <v>1760</v>
      </c>
      <c r="G389" s="217" t="s">
        <v>177</v>
      </c>
      <c r="H389" s="218">
        <v>20</v>
      </c>
      <c r="I389" s="219"/>
      <c r="J389" s="220">
        <f>ROUND(I389*H389,2)</f>
        <v>0</v>
      </c>
      <c r="K389" s="216" t="s">
        <v>168</v>
      </c>
      <c r="L389" s="46"/>
      <c r="M389" s="221" t="s">
        <v>19</v>
      </c>
      <c r="N389" s="222" t="s">
        <v>48</v>
      </c>
      <c r="O389" s="86"/>
      <c r="P389" s="223">
        <f>O389*H389</f>
        <v>0</v>
      </c>
      <c r="Q389" s="223">
        <v>0</v>
      </c>
      <c r="R389" s="223">
        <f>Q389*H389</f>
        <v>0</v>
      </c>
      <c r="S389" s="223">
        <v>0</v>
      </c>
      <c r="T389" s="224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25" t="s">
        <v>267</v>
      </c>
      <c r="AT389" s="225" t="s">
        <v>164</v>
      </c>
      <c r="AU389" s="225" t="s">
        <v>85</v>
      </c>
      <c r="AY389" s="19" t="s">
        <v>161</v>
      </c>
      <c r="BE389" s="226">
        <f>IF(N389="základní",J389,0)</f>
        <v>0</v>
      </c>
      <c r="BF389" s="226">
        <f>IF(N389="snížená",J389,0)</f>
        <v>0</v>
      </c>
      <c r="BG389" s="226">
        <f>IF(N389="zákl. přenesená",J389,0)</f>
        <v>0</v>
      </c>
      <c r="BH389" s="226">
        <f>IF(N389="sníž. přenesená",J389,0)</f>
        <v>0</v>
      </c>
      <c r="BI389" s="226">
        <f>IF(N389="nulová",J389,0)</f>
        <v>0</v>
      </c>
      <c r="BJ389" s="19" t="s">
        <v>81</v>
      </c>
      <c r="BK389" s="226">
        <f>ROUND(I389*H389,2)</f>
        <v>0</v>
      </c>
      <c r="BL389" s="19" t="s">
        <v>267</v>
      </c>
      <c r="BM389" s="225" t="s">
        <v>1761</v>
      </c>
    </row>
    <row r="390" s="2" customFormat="1">
      <c r="A390" s="40"/>
      <c r="B390" s="41"/>
      <c r="C390" s="42"/>
      <c r="D390" s="227" t="s">
        <v>171</v>
      </c>
      <c r="E390" s="42"/>
      <c r="F390" s="228" t="s">
        <v>1762</v>
      </c>
      <c r="G390" s="42"/>
      <c r="H390" s="42"/>
      <c r="I390" s="229"/>
      <c r="J390" s="42"/>
      <c r="K390" s="42"/>
      <c r="L390" s="46"/>
      <c r="M390" s="230"/>
      <c r="N390" s="231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171</v>
      </c>
      <c r="AU390" s="19" t="s">
        <v>85</v>
      </c>
    </row>
    <row r="391" s="13" customFormat="1">
      <c r="A391" s="13"/>
      <c r="B391" s="232"/>
      <c r="C391" s="233"/>
      <c r="D391" s="234" t="s">
        <v>173</v>
      </c>
      <c r="E391" s="235" t="s">
        <v>19</v>
      </c>
      <c r="F391" s="236" t="s">
        <v>1763</v>
      </c>
      <c r="G391" s="233"/>
      <c r="H391" s="237">
        <v>20</v>
      </c>
      <c r="I391" s="238"/>
      <c r="J391" s="233"/>
      <c r="K391" s="233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173</v>
      </c>
      <c r="AU391" s="243" t="s">
        <v>85</v>
      </c>
      <c r="AV391" s="13" t="s">
        <v>85</v>
      </c>
      <c r="AW391" s="13" t="s">
        <v>37</v>
      </c>
      <c r="AX391" s="13" t="s">
        <v>77</v>
      </c>
      <c r="AY391" s="243" t="s">
        <v>161</v>
      </c>
    </row>
    <row r="392" s="15" customFormat="1">
      <c r="A392" s="15"/>
      <c r="B392" s="265"/>
      <c r="C392" s="266"/>
      <c r="D392" s="234" t="s">
        <v>173</v>
      </c>
      <c r="E392" s="267" t="s">
        <v>19</v>
      </c>
      <c r="F392" s="268" t="s">
        <v>210</v>
      </c>
      <c r="G392" s="266"/>
      <c r="H392" s="269">
        <v>20</v>
      </c>
      <c r="I392" s="270"/>
      <c r="J392" s="266"/>
      <c r="K392" s="266"/>
      <c r="L392" s="271"/>
      <c r="M392" s="272"/>
      <c r="N392" s="273"/>
      <c r="O392" s="273"/>
      <c r="P392" s="273"/>
      <c r="Q392" s="273"/>
      <c r="R392" s="273"/>
      <c r="S392" s="273"/>
      <c r="T392" s="274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75" t="s">
        <v>173</v>
      </c>
      <c r="AU392" s="275" t="s">
        <v>85</v>
      </c>
      <c r="AV392" s="15" t="s">
        <v>169</v>
      </c>
      <c r="AW392" s="15" t="s">
        <v>37</v>
      </c>
      <c r="AX392" s="15" t="s">
        <v>81</v>
      </c>
      <c r="AY392" s="275" t="s">
        <v>161</v>
      </c>
    </row>
    <row r="393" s="2" customFormat="1" ht="33" customHeight="1">
      <c r="A393" s="40"/>
      <c r="B393" s="41"/>
      <c r="C393" s="254" t="s">
        <v>1018</v>
      </c>
      <c r="D393" s="254" t="s">
        <v>192</v>
      </c>
      <c r="E393" s="255" t="s">
        <v>1764</v>
      </c>
      <c r="F393" s="256" t="s">
        <v>1765</v>
      </c>
      <c r="G393" s="257" t="s">
        <v>1435</v>
      </c>
      <c r="H393" s="258">
        <v>20</v>
      </c>
      <c r="I393" s="259"/>
      <c r="J393" s="260">
        <f>ROUND(I393*H393,2)</f>
        <v>0</v>
      </c>
      <c r="K393" s="256" t="s">
        <v>1411</v>
      </c>
      <c r="L393" s="261"/>
      <c r="M393" s="262" t="s">
        <v>19</v>
      </c>
      <c r="N393" s="263" t="s">
        <v>48</v>
      </c>
      <c r="O393" s="86"/>
      <c r="P393" s="223">
        <f>O393*H393</f>
        <v>0</v>
      </c>
      <c r="Q393" s="223">
        <v>0</v>
      </c>
      <c r="R393" s="223">
        <f>Q393*H393</f>
        <v>0</v>
      </c>
      <c r="S393" s="223">
        <v>0</v>
      </c>
      <c r="T393" s="224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25" t="s">
        <v>394</v>
      </c>
      <c r="AT393" s="225" t="s">
        <v>192</v>
      </c>
      <c r="AU393" s="225" t="s">
        <v>85</v>
      </c>
      <c r="AY393" s="19" t="s">
        <v>161</v>
      </c>
      <c r="BE393" s="226">
        <f>IF(N393="základní",J393,0)</f>
        <v>0</v>
      </c>
      <c r="BF393" s="226">
        <f>IF(N393="snížená",J393,0)</f>
        <v>0</v>
      </c>
      <c r="BG393" s="226">
        <f>IF(N393="zákl. přenesená",J393,0)</f>
        <v>0</v>
      </c>
      <c r="BH393" s="226">
        <f>IF(N393="sníž. přenesená",J393,0)</f>
        <v>0</v>
      </c>
      <c r="BI393" s="226">
        <f>IF(N393="nulová",J393,0)</f>
        <v>0</v>
      </c>
      <c r="BJ393" s="19" t="s">
        <v>81</v>
      </c>
      <c r="BK393" s="226">
        <f>ROUND(I393*H393,2)</f>
        <v>0</v>
      </c>
      <c r="BL393" s="19" t="s">
        <v>267</v>
      </c>
      <c r="BM393" s="225" t="s">
        <v>1766</v>
      </c>
    </row>
    <row r="394" s="2" customFormat="1" ht="16.5" customHeight="1">
      <c r="A394" s="40"/>
      <c r="B394" s="41"/>
      <c r="C394" s="214" t="s">
        <v>1023</v>
      </c>
      <c r="D394" s="214" t="s">
        <v>164</v>
      </c>
      <c r="E394" s="215" t="s">
        <v>1767</v>
      </c>
      <c r="F394" s="216" t="s">
        <v>1768</v>
      </c>
      <c r="G394" s="217" t="s">
        <v>177</v>
      </c>
      <c r="H394" s="218">
        <v>1</v>
      </c>
      <c r="I394" s="219"/>
      <c r="J394" s="220">
        <f>ROUND(I394*H394,2)</f>
        <v>0</v>
      </c>
      <c r="K394" s="216" t="s">
        <v>168</v>
      </c>
      <c r="L394" s="46"/>
      <c r="M394" s="221" t="s">
        <v>19</v>
      </c>
      <c r="N394" s="222" t="s">
        <v>48</v>
      </c>
      <c r="O394" s="86"/>
      <c r="P394" s="223">
        <f>O394*H394</f>
        <v>0</v>
      </c>
      <c r="Q394" s="223">
        <v>0</v>
      </c>
      <c r="R394" s="223">
        <f>Q394*H394</f>
        <v>0</v>
      </c>
      <c r="S394" s="223">
        <v>0</v>
      </c>
      <c r="T394" s="224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25" t="s">
        <v>267</v>
      </c>
      <c r="AT394" s="225" t="s">
        <v>164</v>
      </c>
      <c r="AU394" s="225" t="s">
        <v>85</v>
      </c>
      <c r="AY394" s="19" t="s">
        <v>161</v>
      </c>
      <c r="BE394" s="226">
        <f>IF(N394="základní",J394,0)</f>
        <v>0</v>
      </c>
      <c r="BF394" s="226">
        <f>IF(N394="snížená",J394,0)</f>
        <v>0</v>
      </c>
      <c r="BG394" s="226">
        <f>IF(N394="zákl. přenesená",J394,0)</f>
        <v>0</v>
      </c>
      <c r="BH394" s="226">
        <f>IF(N394="sníž. přenesená",J394,0)</f>
        <v>0</v>
      </c>
      <c r="BI394" s="226">
        <f>IF(N394="nulová",J394,0)</f>
        <v>0</v>
      </c>
      <c r="BJ394" s="19" t="s">
        <v>81</v>
      </c>
      <c r="BK394" s="226">
        <f>ROUND(I394*H394,2)</f>
        <v>0</v>
      </c>
      <c r="BL394" s="19" t="s">
        <v>267</v>
      </c>
      <c r="BM394" s="225" t="s">
        <v>1769</v>
      </c>
    </row>
    <row r="395" s="2" customFormat="1">
      <c r="A395" s="40"/>
      <c r="B395" s="41"/>
      <c r="C395" s="42"/>
      <c r="D395" s="227" t="s">
        <v>171</v>
      </c>
      <c r="E395" s="42"/>
      <c r="F395" s="228" t="s">
        <v>1770</v>
      </c>
      <c r="G395" s="42"/>
      <c r="H395" s="42"/>
      <c r="I395" s="229"/>
      <c r="J395" s="42"/>
      <c r="K395" s="42"/>
      <c r="L395" s="46"/>
      <c r="M395" s="230"/>
      <c r="N395" s="231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171</v>
      </c>
      <c r="AU395" s="19" t="s">
        <v>85</v>
      </c>
    </row>
    <row r="396" s="13" customFormat="1">
      <c r="A396" s="13"/>
      <c r="B396" s="232"/>
      <c r="C396" s="233"/>
      <c r="D396" s="234" t="s">
        <v>173</v>
      </c>
      <c r="E396" s="235" t="s">
        <v>19</v>
      </c>
      <c r="F396" s="236" t="s">
        <v>81</v>
      </c>
      <c r="G396" s="233"/>
      <c r="H396" s="237">
        <v>1</v>
      </c>
      <c r="I396" s="238"/>
      <c r="J396" s="233"/>
      <c r="K396" s="233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173</v>
      </c>
      <c r="AU396" s="243" t="s">
        <v>85</v>
      </c>
      <c r="AV396" s="13" t="s">
        <v>85</v>
      </c>
      <c r="AW396" s="13" t="s">
        <v>37</v>
      </c>
      <c r="AX396" s="13" t="s">
        <v>77</v>
      </c>
      <c r="AY396" s="243" t="s">
        <v>161</v>
      </c>
    </row>
    <row r="397" s="15" customFormat="1">
      <c r="A397" s="15"/>
      <c r="B397" s="265"/>
      <c r="C397" s="266"/>
      <c r="D397" s="234" t="s">
        <v>173</v>
      </c>
      <c r="E397" s="267" t="s">
        <v>19</v>
      </c>
      <c r="F397" s="268" t="s">
        <v>210</v>
      </c>
      <c r="G397" s="266"/>
      <c r="H397" s="269">
        <v>1</v>
      </c>
      <c r="I397" s="270"/>
      <c r="J397" s="266"/>
      <c r="K397" s="266"/>
      <c r="L397" s="271"/>
      <c r="M397" s="272"/>
      <c r="N397" s="273"/>
      <c r="O397" s="273"/>
      <c r="P397" s="273"/>
      <c r="Q397" s="273"/>
      <c r="R397" s="273"/>
      <c r="S397" s="273"/>
      <c r="T397" s="274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75" t="s">
        <v>173</v>
      </c>
      <c r="AU397" s="275" t="s">
        <v>85</v>
      </c>
      <c r="AV397" s="15" t="s">
        <v>169</v>
      </c>
      <c r="AW397" s="15" t="s">
        <v>37</v>
      </c>
      <c r="AX397" s="15" t="s">
        <v>81</v>
      </c>
      <c r="AY397" s="275" t="s">
        <v>161</v>
      </c>
    </row>
    <row r="398" s="2" customFormat="1" ht="16.5" customHeight="1">
      <c r="A398" s="40"/>
      <c r="B398" s="41"/>
      <c r="C398" s="254" t="s">
        <v>1029</v>
      </c>
      <c r="D398" s="254" t="s">
        <v>192</v>
      </c>
      <c r="E398" s="255" t="s">
        <v>1771</v>
      </c>
      <c r="F398" s="256" t="s">
        <v>1772</v>
      </c>
      <c r="G398" s="257" t="s">
        <v>1435</v>
      </c>
      <c r="H398" s="258">
        <v>1</v>
      </c>
      <c r="I398" s="259"/>
      <c r="J398" s="260">
        <f>ROUND(I398*H398,2)</f>
        <v>0</v>
      </c>
      <c r="K398" s="256" t="s">
        <v>1411</v>
      </c>
      <c r="L398" s="261"/>
      <c r="M398" s="262" t="s">
        <v>19</v>
      </c>
      <c r="N398" s="263" t="s">
        <v>48</v>
      </c>
      <c r="O398" s="86"/>
      <c r="P398" s="223">
        <f>O398*H398</f>
        <v>0</v>
      </c>
      <c r="Q398" s="223">
        <v>0</v>
      </c>
      <c r="R398" s="223">
        <f>Q398*H398</f>
        <v>0</v>
      </c>
      <c r="S398" s="223">
        <v>0</v>
      </c>
      <c r="T398" s="224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25" t="s">
        <v>394</v>
      </c>
      <c r="AT398" s="225" t="s">
        <v>192</v>
      </c>
      <c r="AU398" s="225" t="s">
        <v>85</v>
      </c>
      <c r="AY398" s="19" t="s">
        <v>161</v>
      </c>
      <c r="BE398" s="226">
        <f>IF(N398="základní",J398,0)</f>
        <v>0</v>
      </c>
      <c r="BF398" s="226">
        <f>IF(N398="snížená",J398,0)</f>
        <v>0</v>
      </c>
      <c r="BG398" s="226">
        <f>IF(N398="zákl. přenesená",J398,0)</f>
        <v>0</v>
      </c>
      <c r="BH398" s="226">
        <f>IF(N398="sníž. přenesená",J398,0)</f>
        <v>0</v>
      </c>
      <c r="BI398" s="226">
        <f>IF(N398="nulová",J398,0)</f>
        <v>0</v>
      </c>
      <c r="BJ398" s="19" t="s">
        <v>81</v>
      </c>
      <c r="BK398" s="226">
        <f>ROUND(I398*H398,2)</f>
        <v>0</v>
      </c>
      <c r="BL398" s="19" t="s">
        <v>267</v>
      </c>
      <c r="BM398" s="225" t="s">
        <v>1773</v>
      </c>
    </row>
    <row r="399" s="2" customFormat="1" ht="16.5" customHeight="1">
      <c r="A399" s="40"/>
      <c r="B399" s="41"/>
      <c r="C399" s="214" t="s">
        <v>1036</v>
      </c>
      <c r="D399" s="214" t="s">
        <v>164</v>
      </c>
      <c r="E399" s="215" t="s">
        <v>1774</v>
      </c>
      <c r="F399" s="216" t="s">
        <v>1775</v>
      </c>
      <c r="G399" s="217" t="s">
        <v>177</v>
      </c>
      <c r="H399" s="218">
        <v>1</v>
      </c>
      <c r="I399" s="219"/>
      <c r="J399" s="220">
        <f>ROUND(I399*H399,2)</f>
        <v>0</v>
      </c>
      <c r="K399" s="216" t="s">
        <v>168</v>
      </c>
      <c r="L399" s="46"/>
      <c r="M399" s="221" t="s">
        <v>19</v>
      </c>
      <c r="N399" s="222" t="s">
        <v>48</v>
      </c>
      <c r="O399" s="86"/>
      <c r="P399" s="223">
        <f>O399*H399</f>
        <v>0</v>
      </c>
      <c r="Q399" s="223">
        <v>0</v>
      </c>
      <c r="R399" s="223">
        <f>Q399*H399</f>
        <v>0</v>
      </c>
      <c r="S399" s="223">
        <v>0</v>
      </c>
      <c r="T399" s="224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25" t="s">
        <v>267</v>
      </c>
      <c r="AT399" s="225" t="s">
        <v>164</v>
      </c>
      <c r="AU399" s="225" t="s">
        <v>85</v>
      </c>
      <c r="AY399" s="19" t="s">
        <v>161</v>
      </c>
      <c r="BE399" s="226">
        <f>IF(N399="základní",J399,0)</f>
        <v>0</v>
      </c>
      <c r="BF399" s="226">
        <f>IF(N399="snížená",J399,0)</f>
        <v>0</v>
      </c>
      <c r="BG399" s="226">
        <f>IF(N399="zákl. přenesená",J399,0)</f>
        <v>0</v>
      </c>
      <c r="BH399" s="226">
        <f>IF(N399="sníž. přenesená",J399,0)</f>
        <v>0</v>
      </c>
      <c r="BI399" s="226">
        <f>IF(N399="nulová",J399,0)</f>
        <v>0</v>
      </c>
      <c r="BJ399" s="19" t="s">
        <v>81</v>
      </c>
      <c r="BK399" s="226">
        <f>ROUND(I399*H399,2)</f>
        <v>0</v>
      </c>
      <c r="BL399" s="19" t="s">
        <v>267</v>
      </c>
      <c r="BM399" s="225" t="s">
        <v>1776</v>
      </c>
    </row>
    <row r="400" s="2" customFormat="1">
      <c r="A400" s="40"/>
      <c r="B400" s="41"/>
      <c r="C400" s="42"/>
      <c r="D400" s="227" t="s">
        <v>171</v>
      </c>
      <c r="E400" s="42"/>
      <c r="F400" s="228" t="s">
        <v>1777</v>
      </c>
      <c r="G400" s="42"/>
      <c r="H400" s="42"/>
      <c r="I400" s="229"/>
      <c r="J400" s="42"/>
      <c r="K400" s="42"/>
      <c r="L400" s="46"/>
      <c r="M400" s="230"/>
      <c r="N400" s="231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171</v>
      </c>
      <c r="AU400" s="19" t="s">
        <v>85</v>
      </c>
    </row>
    <row r="401" s="13" customFormat="1">
      <c r="A401" s="13"/>
      <c r="B401" s="232"/>
      <c r="C401" s="233"/>
      <c r="D401" s="234" t="s">
        <v>173</v>
      </c>
      <c r="E401" s="235" t="s">
        <v>19</v>
      </c>
      <c r="F401" s="236" t="s">
        <v>81</v>
      </c>
      <c r="G401" s="233"/>
      <c r="H401" s="237">
        <v>1</v>
      </c>
      <c r="I401" s="238"/>
      <c r="J401" s="233"/>
      <c r="K401" s="233"/>
      <c r="L401" s="239"/>
      <c r="M401" s="240"/>
      <c r="N401" s="241"/>
      <c r="O401" s="241"/>
      <c r="P401" s="241"/>
      <c r="Q401" s="241"/>
      <c r="R401" s="241"/>
      <c r="S401" s="241"/>
      <c r="T401" s="24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3" t="s">
        <v>173</v>
      </c>
      <c r="AU401" s="243" t="s">
        <v>85</v>
      </c>
      <c r="AV401" s="13" t="s">
        <v>85</v>
      </c>
      <c r="AW401" s="13" t="s">
        <v>37</v>
      </c>
      <c r="AX401" s="13" t="s">
        <v>77</v>
      </c>
      <c r="AY401" s="243" t="s">
        <v>161</v>
      </c>
    </row>
    <row r="402" s="15" customFormat="1">
      <c r="A402" s="15"/>
      <c r="B402" s="265"/>
      <c r="C402" s="266"/>
      <c r="D402" s="234" t="s">
        <v>173</v>
      </c>
      <c r="E402" s="267" t="s">
        <v>19</v>
      </c>
      <c r="F402" s="268" t="s">
        <v>210</v>
      </c>
      <c r="G402" s="266"/>
      <c r="H402" s="269">
        <v>1</v>
      </c>
      <c r="I402" s="270"/>
      <c r="J402" s="266"/>
      <c r="K402" s="266"/>
      <c r="L402" s="271"/>
      <c r="M402" s="272"/>
      <c r="N402" s="273"/>
      <c r="O402" s="273"/>
      <c r="P402" s="273"/>
      <c r="Q402" s="273"/>
      <c r="R402" s="273"/>
      <c r="S402" s="273"/>
      <c r="T402" s="274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75" t="s">
        <v>173</v>
      </c>
      <c r="AU402" s="275" t="s">
        <v>85</v>
      </c>
      <c r="AV402" s="15" t="s">
        <v>169</v>
      </c>
      <c r="AW402" s="15" t="s">
        <v>37</v>
      </c>
      <c r="AX402" s="15" t="s">
        <v>81</v>
      </c>
      <c r="AY402" s="275" t="s">
        <v>161</v>
      </c>
    </row>
    <row r="403" s="2" customFormat="1" ht="16.5" customHeight="1">
      <c r="A403" s="40"/>
      <c r="B403" s="41"/>
      <c r="C403" s="254" t="s">
        <v>1040</v>
      </c>
      <c r="D403" s="254" t="s">
        <v>192</v>
      </c>
      <c r="E403" s="255" t="s">
        <v>1778</v>
      </c>
      <c r="F403" s="256" t="s">
        <v>1779</v>
      </c>
      <c r="G403" s="257" t="s">
        <v>1435</v>
      </c>
      <c r="H403" s="258">
        <v>1</v>
      </c>
      <c r="I403" s="259"/>
      <c r="J403" s="260">
        <f>ROUND(I403*H403,2)</f>
        <v>0</v>
      </c>
      <c r="K403" s="256" t="s">
        <v>1411</v>
      </c>
      <c r="L403" s="261"/>
      <c r="M403" s="262" t="s">
        <v>19</v>
      </c>
      <c r="N403" s="263" t="s">
        <v>48</v>
      </c>
      <c r="O403" s="86"/>
      <c r="P403" s="223">
        <f>O403*H403</f>
        <v>0</v>
      </c>
      <c r="Q403" s="223">
        <v>0</v>
      </c>
      <c r="R403" s="223">
        <f>Q403*H403</f>
        <v>0</v>
      </c>
      <c r="S403" s="223">
        <v>0</v>
      </c>
      <c r="T403" s="224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25" t="s">
        <v>394</v>
      </c>
      <c r="AT403" s="225" t="s">
        <v>192</v>
      </c>
      <c r="AU403" s="225" t="s">
        <v>85</v>
      </c>
      <c r="AY403" s="19" t="s">
        <v>161</v>
      </c>
      <c r="BE403" s="226">
        <f>IF(N403="základní",J403,0)</f>
        <v>0</v>
      </c>
      <c r="BF403" s="226">
        <f>IF(N403="snížená",J403,0)</f>
        <v>0</v>
      </c>
      <c r="BG403" s="226">
        <f>IF(N403="zákl. přenesená",J403,0)</f>
        <v>0</v>
      </c>
      <c r="BH403" s="226">
        <f>IF(N403="sníž. přenesená",J403,0)</f>
        <v>0</v>
      </c>
      <c r="BI403" s="226">
        <f>IF(N403="nulová",J403,0)</f>
        <v>0</v>
      </c>
      <c r="BJ403" s="19" t="s">
        <v>81</v>
      </c>
      <c r="BK403" s="226">
        <f>ROUND(I403*H403,2)</f>
        <v>0</v>
      </c>
      <c r="BL403" s="19" t="s">
        <v>267</v>
      </c>
      <c r="BM403" s="225" t="s">
        <v>1780</v>
      </c>
    </row>
    <row r="404" s="2" customFormat="1" ht="24.15" customHeight="1">
      <c r="A404" s="40"/>
      <c r="B404" s="41"/>
      <c r="C404" s="214" t="s">
        <v>1047</v>
      </c>
      <c r="D404" s="214" t="s">
        <v>164</v>
      </c>
      <c r="E404" s="215" t="s">
        <v>1781</v>
      </c>
      <c r="F404" s="216" t="s">
        <v>1782</v>
      </c>
      <c r="G404" s="217" t="s">
        <v>177</v>
      </c>
      <c r="H404" s="218">
        <v>5</v>
      </c>
      <c r="I404" s="219"/>
      <c r="J404" s="220">
        <f>ROUND(I404*H404,2)</f>
        <v>0</v>
      </c>
      <c r="K404" s="216" t="s">
        <v>168</v>
      </c>
      <c r="L404" s="46"/>
      <c r="M404" s="221" t="s">
        <v>19</v>
      </c>
      <c r="N404" s="222" t="s">
        <v>48</v>
      </c>
      <c r="O404" s="86"/>
      <c r="P404" s="223">
        <f>O404*H404</f>
        <v>0</v>
      </c>
      <c r="Q404" s="223">
        <v>0</v>
      </c>
      <c r="R404" s="223">
        <f>Q404*H404</f>
        <v>0</v>
      </c>
      <c r="S404" s="223">
        <v>0</v>
      </c>
      <c r="T404" s="224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25" t="s">
        <v>267</v>
      </c>
      <c r="AT404" s="225" t="s">
        <v>164</v>
      </c>
      <c r="AU404" s="225" t="s">
        <v>85</v>
      </c>
      <c r="AY404" s="19" t="s">
        <v>161</v>
      </c>
      <c r="BE404" s="226">
        <f>IF(N404="základní",J404,0)</f>
        <v>0</v>
      </c>
      <c r="BF404" s="226">
        <f>IF(N404="snížená",J404,0)</f>
        <v>0</v>
      </c>
      <c r="BG404" s="226">
        <f>IF(N404="zákl. přenesená",J404,0)</f>
        <v>0</v>
      </c>
      <c r="BH404" s="226">
        <f>IF(N404="sníž. přenesená",J404,0)</f>
        <v>0</v>
      </c>
      <c r="BI404" s="226">
        <f>IF(N404="nulová",J404,0)</f>
        <v>0</v>
      </c>
      <c r="BJ404" s="19" t="s">
        <v>81</v>
      </c>
      <c r="BK404" s="226">
        <f>ROUND(I404*H404,2)</f>
        <v>0</v>
      </c>
      <c r="BL404" s="19" t="s">
        <v>267</v>
      </c>
      <c r="BM404" s="225" t="s">
        <v>1783</v>
      </c>
    </row>
    <row r="405" s="2" customFormat="1">
      <c r="A405" s="40"/>
      <c r="B405" s="41"/>
      <c r="C405" s="42"/>
      <c r="D405" s="227" t="s">
        <v>171</v>
      </c>
      <c r="E405" s="42"/>
      <c r="F405" s="228" t="s">
        <v>1784</v>
      </c>
      <c r="G405" s="42"/>
      <c r="H405" s="42"/>
      <c r="I405" s="229"/>
      <c r="J405" s="42"/>
      <c r="K405" s="42"/>
      <c r="L405" s="46"/>
      <c r="M405" s="230"/>
      <c r="N405" s="231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171</v>
      </c>
      <c r="AU405" s="19" t="s">
        <v>85</v>
      </c>
    </row>
    <row r="406" s="13" customFormat="1">
      <c r="A406" s="13"/>
      <c r="B406" s="232"/>
      <c r="C406" s="233"/>
      <c r="D406" s="234" t="s">
        <v>173</v>
      </c>
      <c r="E406" s="235" t="s">
        <v>19</v>
      </c>
      <c r="F406" s="236" t="s">
        <v>191</v>
      </c>
      <c r="G406" s="233"/>
      <c r="H406" s="237">
        <v>5</v>
      </c>
      <c r="I406" s="238"/>
      <c r="J406" s="233"/>
      <c r="K406" s="233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173</v>
      </c>
      <c r="AU406" s="243" t="s">
        <v>85</v>
      </c>
      <c r="AV406" s="13" t="s">
        <v>85</v>
      </c>
      <c r="AW406" s="13" t="s">
        <v>37</v>
      </c>
      <c r="AX406" s="13" t="s">
        <v>77</v>
      </c>
      <c r="AY406" s="243" t="s">
        <v>161</v>
      </c>
    </row>
    <row r="407" s="15" customFormat="1">
      <c r="A407" s="15"/>
      <c r="B407" s="265"/>
      <c r="C407" s="266"/>
      <c r="D407" s="234" t="s">
        <v>173</v>
      </c>
      <c r="E407" s="267" t="s">
        <v>19</v>
      </c>
      <c r="F407" s="268" t="s">
        <v>210</v>
      </c>
      <c r="G407" s="266"/>
      <c r="H407" s="269">
        <v>5</v>
      </c>
      <c r="I407" s="270"/>
      <c r="J407" s="266"/>
      <c r="K407" s="266"/>
      <c r="L407" s="271"/>
      <c r="M407" s="272"/>
      <c r="N407" s="273"/>
      <c r="O407" s="273"/>
      <c r="P407" s="273"/>
      <c r="Q407" s="273"/>
      <c r="R407" s="273"/>
      <c r="S407" s="273"/>
      <c r="T407" s="274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75" t="s">
        <v>173</v>
      </c>
      <c r="AU407" s="275" t="s">
        <v>85</v>
      </c>
      <c r="AV407" s="15" t="s">
        <v>169</v>
      </c>
      <c r="AW407" s="15" t="s">
        <v>37</v>
      </c>
      <c r="AX407" s="15" t="s">
        <v>81</v>
      </c>
      <c r="AY407" s="275" t="s">
        <v>161</v>
      </c>
    </row>
    <row r="408" s="2" customFormat="1" ht="16.5" customHeight="1">
      <c r="A408" s="40"/>
      <c r="B408" s="41"/>
      <c r="C408" s="254" t="s">
        <v>1057</v>
      </c>
      <c r="D408" s="254" t="s">
        <v>192</v>
      </c>
      <c r="E408" s="255" t="s">
        <v>1785</v>
      </c>
      <c r="F408" s="256" t="s">
        <v>1786</v>
      </c>
      <c r="G408" s="257" t="s">
        <v>1435</v>
      </c>
      <c r="H408" s="258">
        <v>5</v>
      </c>
      <c r="I408" s="259"/>
      <c r="J408" s="260">
        <f>ROUND(I408*H408,2)</f>
        <v>0</v>
      </c>
      <c r="K408" s="256" t="s">
        <v>1411</v>
      </c>
      <c r="L408" s="261"/>
      <c r="M408" s="262" t="s">
        <v>19</v>
      </c>
      <c r="N408" s="263" t="s">
        <v>48</v>
      </c>
      <c r="O408" s="86"/>
      <c r="P408" s="223">
        <f>O408*H408</f>
        <v>0</v>
      </c>
      <c r="Q408" s="223">
        <v>0</v>
      </c>
      <c r="R408" s="223">
        <f>Q408*H408</f>
        <v>0</v>
      </c>
      <c r="S408" s="223">
        <v>0</v>
      </c>
      <c r="T408" s="224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25" t="s">
        <v>394</v>
      </c>
      <c r="AT408" s="225" t="s">
        <v>192</v>
      </c>
      <c r="AU408" s="225" t="s">
        <v>85</v>
      </c>
      <c r="AY408" s="19" t="s">
        <v>161</v>
      </c>
      <c r="BE408" s="226">
        <f>IF(N408="základní",J408,0)</f>
        <v>0</v>
      </c>
      <c r="BF408" s="226">
        <f>IF(N408="snížená",J408,0)</f>
        <v>0</v>
      </c>
      <c r="BG408" s="226">
        <f>IF(N408="zákl. přenesená",J408,0)</f>
        <v>0</v>
      </c>
      <c r="BH408" s="226">
        <f>IF(N408="sníž. přenesená",J408,0)</f>
        <v>0</v>
      </c>
      <c r="BI408" s="226">
        <f>IF(N408="nulová",J408,0)</f>
        <v>0</v>
      </c>
      <c r="BJ408" s="19" t="s">
        <v>81</v>
      </c>
      <c r="BK408" s="226">
        <f>ROUND(I408*H408,2)</f>
        <v>0</v>
      </c>
      <c r="BL408" s="19" t="s">
        <v>267</v>
      </c>
      <c r="BM408" s="225" t="s">
        <v>1787</v>
      </c>
    </row>
    <row r="409" s="2" customFormat="1" ht="24.15" customHeight="1">
      <c r="A409" s="40"/>
      <c r="B409" s="41"/>
      <c r="C409" s="214" t="s">
        <v>1066</v>
      </c>
      <c r="D409" s="214" t="s">
        <v>164</v>
      </c>
      <c r="E409" s="215" t="s">
        <v>1788</v>
      </c>
      <c r="F409" s="216" t="s">
        <v>1789</v>
      </c>
      <c r="G409" s="217" t="s">
        <v>186</v>
      </c>
      <c r="H409" s="218">
        <v>0.012</v>
      </c>
      <c r="I409" s="219"/>
      <c r="J409" s="220">
        <f>ROUND(I409*H409,2)</f>
        <v>0</v>
      </c>
      <c r="K409" s="216" t="s">
        <v>168</v>
      </c>
      <c r="L409" s="46"/>
      <c r="M409" s="221" t="s">
        <v>19</v>
      </c>
      <c r="N409" s="222" t="s">
        <v>48</v>
      </c>
      <c r="O409" s="86"/>
      <c r="P409" s="223">
        <f>O409*H409</f>
        <v>0</v>
      </c>
      <c r="Q409" s="223">
        <v>0</v>
      </c>
      <c r="R409" s="223">
        <f>Q409*H409</f>
        <v>0</v>
      </c>
      <c r="S409" s="223">
        <v>0</v>
      </c>
      <c r="T409" s="224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25" t="s">
        <v>267</v>
      </c>
      <c r="AT409" s="225" t="s">
        <v>164</v>
      </c>
      <c r="AU409" s="225" t="s">
        <v>85</v>
      </c>
      <c r="AY409" s="19" t="s">
        <v>161</v>
      </c>
      <c r="BE409" s="226">
        <f>IF(N409="základní",J409,0)</f>
        <v>0</v>
      </c>
      <c r="BF409" s="226">
        <f>IF(N409="snížená",J409,0)</f>
        <v>0</v>
      </c>
      <c r="BG409" s="226">
        <f>IF(N409="zákl. přenesená",J409,0)</f>
        <v>0</v>
      </c>
      <c r="BH409" s="226">
        <f>IF(N409="sníž. přenesená",J409,0)</f>
        <v>0</v>
      </c>
      <c r="BI409" s="226">
        <f>IF(N409="nulová",J409,0)</f>
        <v>0</v>
      </c>
      <c r="BJ409" s="19" t="s">
        <v>81</v>
      </c>
      <c r="BK409" s="226">
        <f>ROUND(I409*H409,2)</f>
        <v>0</v>
      </c>
      <c r="BL409" s="19" t="s">
        <v>267</v>
      </c>
      <c r="BM409" s="225" t="s">
        <v>1790</v>
      </c>
    </row>
    <row r="410" s="2" customFormat="1">
      <c r="A410" s="40"/>
      <c r="B410" s="41"/>
      <c r="C410" s="42"/>
      <c r="D410" s="227" t="s">
        <v>171</v>
      </c>
      <c r="E410" s="42"/>
      <c r="F410" s="228" t="s">
        <v>1791</v>
      </c>
      <c r="G410" s="42"/>
      <c r="H410" s="42"/>
      <c r="I410" s="229"/>
      <c r="J410" s="42"/>
      <c r="K410" s="42"/>
      <c r="L410" s="46"/>
      <c r="M410" s="230"/>
      <c r="N410" s="231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171</v>
      </c>
      <c r="AU410" s="19" t="s">
        <v>85</v>
      </c>
    </row>
    <row r="411" s="12" customFormat="1" ht="25.92" customHeight="1">
      <c r="A411" s="12"/>
      <c r="B411" s="198"/>
      <c r="C411" s="199"/>
      <c r="D411" s="200" t="s">
        <v>76</v>
      </c>
      <c r="E411" s="201" t="s">
        <v>1104</v>
      </c>
      <c r="F411" s="201" t="s">
        <v>1105</v>
      </c>
      <c r="G411" s="199"/>
      <c r="H411" s="199"/>
      <c r="I411" s="202"/>
      <c r="J411" s="203">
        <f>BK411</f>
        <v>0</v>
      </c>
      <c r="K411" s="199"/>
      <c r="L411" s="204"/>
      <c r="M411" s="205"/>
      <c r="N411" s="206"/>
      <c r="O411" s="206"/>
      <c r="P411" s="207">
        <f>SUM(P412:P413)</f>
        <v>0</v>
      </c>
      <c r="Q411" s="206"/>
      <c r="R411" s="207">
        <f>SUM(R412:R413)</f>
        <v>0</v>
      </c>
      <c r="S411" s="206"/>
      <c r="T411" s="208">
        <f>SUM(T412:T413)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09" t="s">
        <v>169</v>
      </c>
      <c r="AT411" s="210" t="s">
        <v>76</v>
      </c>
      <c r="AU411" s="210" t="s">
        <v>77</v>
      </c>
      <c r="AY411" s="209" t="s">
        <v>161</v>
      </c>
      <c r="BK411" s="211">
        <f>SUM(BK412:BK413)</f>
        <v>0</v>
      </c>
    </row>
    <row r="412" s="2" customFormat="1" ht="16.5" customHeight="1">
      <c r="A412" s="40"/>
      <c r="B412" s="41"/>
      <c r="C412" s="214" t="s">
        <v>1075</v>
      </c>
      <c r="D412" s="214" t="s">
        <v>164</v>
      </c>
      <c r="E412" s="215" t="s">
        <v>1792</v>
      </c>
      <c r="F412" s="216" t="s">
        <v>1793</v>
      </c>
      <c r="G412" s="217" t="s">
        <v>1109</v>
      </c>
      <c r="H412" s="218">
        <v>100</v>
      </c>
      <c r="I412" s="219"/>
      <c r="J412" s="220">
        <f>ROUND(I412*H412,2)</f>
        <v>0</v>
      </c>
      <c r="K412" s="216" t="s">
        <v>168</v>
      </c>
      <c r="L412" s="46"/>
      <c r="M412" s="221" t="s">
        <v>19</v>
      </c>
      <c r="N412" s="222" t="s">
        <v>48</v>
      </c>
      <c r="O412" s="86"/>
      <c r="P412" s="223">
        <f>O412*H412</f>
        <v>0</v>
      </c>
      <c r="Q412" s="223">
        <v>0</v>
      </c>
      <c r="R412" s="223">
        <f>Q412*H412</f>
        <v>0</v>
      </c>
      <c r="S412" s="223">
        <v>0</v>
      </c>
      <c r="T412" s="224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25" t="s">
        <v>1794</v>
      </c>
      <c r="AT412" s="225" t="s">
        <v>164</v>
      </c>
      <c r="AU412" s="225" t="s">
        <v>81</v>
      </c>
      <c r="AY412" s="19" t="s">
        <v>161</v>
      </c>
      <c r="BE412" s="226">
        <f>IF(N412="základní",J412,0)</f>
        <v>0</v>
      </c>
      <c r="BF412" s="226">
        <f>IF(N412="snížená",J412,0)</f>
        <v>0</v>
      </c>
      <c r="BG412" s="226">
        <f>IF(N412="zákl. přenesená",J412,0)</f>
        <v>0</v>
      </c>
      <c r="BH412" s="226">
        <f>IF(N412="sníž. přenesená",J412,0)</f>
        <v>0</v>
      </c>
      <c r="BI412" s="226">
        <f>IF(N412="nulová",J412,0)</f>
        <v>0</v>
      </c>
      <c r="BJ412" s="19" t="s">
        <v>81</v>
      </c>
      <c r="BK412" s="226">
        <f>ROUND(I412*H412,2)</f>
        <v>0</v>
      </c>
      <c r="BL412" s="19" t="s">
        <v>1794</v>
      </c>
      <c r="BM412" s="225" t="s">
        <v>1795</v>
      </c>
    </row>
    <row r="413" s="2" customFormat="1">
      <c r="A413" s="40"/>
      <c r="B413" s="41"/>
      <c r="C413" s="42"/>
      <c r="D413" s="227" t="s">
        <v>171</v>
      </c>
      <c r="E413" s="42"/>
      <c r="F413" s="228" t="s">
        <v>1796</v>
      </c>
      <c r="G413" s="42"/>
      <c r="H413" s="42"/>
      <c r="I413" s="229"/>
      <c r="J413" s="42"/>
      <c r="K413" s="42"/>
      <c r="L413" s="46"/>
      <c r="M413" s="230"/>
      <c r="N413" s="231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171</v>
      </c>
      <c r="AU413" s="19" t="s">
        <v>81</v>
      </c>
    </row>
    <row r="414" s="12" customFormat="1" ht="25.92" customHeight="1">
      <c r="A414" s="12"/>
      <c r="B414" s="198"/>
      <c r="C414" s="199"/>
      <c r="D414" s="200" t="s">
        <v>76</v>
      </c>
      <c r="E414" s="201" t="s">
        <v>1797</v>
      </c>
      <c r="F414" s="201" t="s">
        <v>1798</v>
      </c>
      <c r="G414" s="199"/>
      <c r="H414" s="199"/>
      <c r="I414" s="202"/>
      <c r="J414" s="203">
        <f>BK414</f>
        <v>0</v>
      </c>
      <c r="K414" s="199"/>
      <c r="L414" s="204"/>
      <c r="M414" s="205"/>
      <c r="N414" s="206"/>
      <c r="O414" s="206"/>
      <c r="P414" s="207">
        <f>P415</f>
        <v>0</v>
      </c>
      <c r="Q414" s="206"/>
      <c r="R414" s="207">
        <f>R415</f>
        <v>0</v>
      </c>
      <c r="S414" s="206"/>
      <c r="T414" s="208">
        <f>T415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09" t="s">
        <v>169</v>
      </c>
      <c r="AT414" s="210" t="s">
        <v>76</v>
      </c>
      <c r="AU414" s="210" t="s">
        <v>77</v>
      </c>
      <c r="AY414" s="209" t="s">
        <v>161</v>
      </c>
      <c r="BK414" s="211">
        <f>BK415</f>
        <v>0</v>
      </c>
    </row>
    <row r="415" s="12" customFormat="1" ht="22.8" customHeight="1">
      <c r="A415" s="12"/>
      <c r="B415" s="198"/>
      <c r="C415" s="199"/>
      <c r="D415" s="200" t="s">
        <v>76</v>
      </c>
      <c r="E415" s="212" t="s">
        <v>1799</v>
      </c>
      <c r="F415" s="212" t="s">
        <v>1800</v>
      </c>
      <c r="G415" s="199"/>
      <c r="H415" s="199"/>
      <c r="I415" s="202"/>
      <c r="J415" s="213">
        <f>BK415</f>
        <v>0</v>
      </c>
      <c r="K415" s="199"/>
      <c r="L415" s="204"/>
      <c r="M415" s="205"/>
      <c r="N415" s="206"/>
      <c r="O415" s="206"/>
      <c r="P415" s="207">
        <f>SUM(P416:P418)</f>
        <v>0</v>
      </c>
      <c r="Q415" s="206"/>
      <c r="R415" s="207">
        <f>SUM(R416:R418)</f>
        <v>0</v>
      </c>
      <c r="S415" s="206"/>
      <c r="T415" s="208">
        <f>SUM(T416:T418)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09" t="s">
        <v>169</v>
      </c>
      <c r="AT415" s="210" t="s">
        <v>76</v>
      </c>
      <c r="AU415" s="210" t="s">
        <v>81</v>
      </c>
      <c r="AY415" s="209" t="s">
        <v>161</v>
      </c>
      <c r="BK415" s="211">
        <f>SUM(BK416:BK418)</f>
        <v>0</v>
      </c>
    </row>
    <row r="416" s="2" customFormat="1" ht="16.5" customHeight="1">
      <c r="A416" s="40"/>
      <c r="B416" s="41"/>
      <c r="C416" s="214" t="s">
        <v>1079</v>
      </c>
      <c r="D416" s="214" t="s">
        <v>164</v>
      </c>
      <c r="E416" s="215" t="s">
        <v>1801</v>
      </c>
      <c r="F416" s="216" t="s">
        <v>1693</v>
      </c>
      <c r="G416" s="217" t="s">
        <v>1435</v>
      </c>
      <c r="H416" s="218">
        <v>80</v>
      </c>
      <c r="I416" s="219"/>
      <c r="J416" s="220">
        <f>ROUND(I416*H416,2)</f>
        <v>0</v>
      </c>
      <c r="K416" s="216" t="s">
        <v>1411</v>
      </c>
      <c r="L416" s="46"/>
      <c r="M416" s="221" t="s">
        <v>19</v>
      </c>
      <c r="N416" s="222" t="s">
        <v>48</v>
      </c>
      <c r="O416" s="86"/>
      <c r="P416" s="223">
        <f>O416*H416</f>
        <v>0</v>
      </c>
      <c r="Q416" s="223">
        <v>0</v>
      </c>
      <c r="R416" s="223">
        <f>Q416*H416</f>
        <v>0</v>
      </c>
      <c r="S416" s="223">
        <v>0</v>
      </c>
      <c r="T416" s="224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25" t="s">
        <v>1794</v>
      </c>
      <c r="AT416" s="225" t="s">
        <v>164</v>
      </c>
      <c r="AU416" s="225" t="s">
        <v>85</v>
      </c>
      <c r="AY416" s="19" t="s">
        <v>161</v>
      </c>
      <c r="BE416" s="226">
        <f>IF(N416="základní",J416,0)</f>
        <v>0</v>
      </c>
      <c r="BF416" s="226">
        <f>IF(N416="snížená",J416,0)</f>
        <v>0</v>
      </c>
      <c r="BG416" s="226">
        <f>IF(N416="zákl. přenesená",J416,0)</f>
        <v>0</v>
      </c>
      <c r="BH416" s="226">
        <f>IF(N416="sníž. přenesená",J416,0)</f>
        <v>0</v>
      </c>
      <c r="BI416" s="226">
        <f>IF(N416="nulová",J416,0)</f>
        <v>0</v>
      </c>
      <c r="BJ416" s="19" t="s">
        <v>81</v>
      </c>
      <c r="BK416" s="226">
        <f>ROUND(I416*H416,2)</f>
        <v>0</v>
      </c>
      <c r="BL416" s="19" t="s">
        <v>1794</v>
      </c>
      <c r="BM416" s="225" t="s">
        <v>1802</v>
      </c>
    </row>
    <row r="417" s="13" customFormat="1">
      <c r="A417" s="13"/>
      <c r="B417" s="232"/>
      <c r="C417" s="233"/>
      <c r="D417" s="234" t="s">
        <v>173</v>
      </c>
      <c r="E417" s="235" t="s">
        <v>19</v>
      </c>
      <c r="F417" s="236" t="s">
        <v>718</v>
      </c>
      <c r="G417" s="233"/>
      <c r="H417" s="237">
        <v>80</v>
      </c>
      <c r="I417" s="238"/>
      <c r="J417" s="233"/>
      <c r="K417" s="233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173</v>
      </c>
      <c r="AU417" s="243" t="s">
        <v>85</v>
      </c>
      <c r="AV417" s="13" t="s">
        <v>85</v>
      </c>
      <c r="AW417" s="13" t="s">
        <v>37</v>
      </c>
      <c r="AX417" s="13" t="s">
        <v>77</v>
      </c>
      <c r="AY417" s="243" t="s">
        <v>161</v>
      </c>
    </row>
    <row r="418" s="15" customFormat="1">
      <c r="A418" s="15"/>
      <c r="B418" s="265"/>
      <c r="C418" s="266"/>
      <c r="D418" s="234" t="s">
        <v>173</v>
      </c>
      <c r="E418" s="267" t="s">
        <v>19</v>
      </c>
      <c r="F418" s="268" t="s">
        <v>210</v>
      </c>
      <c r="G418" s="266"/>
      <c r="H418" s="269">
        <v>80</v>
      </c>
      <c r="I418" s="270"/>
      <c r="J418" s="266"/>
      <c r="K418" s="266"/>
      <c r="L418" s="271"/>
      <c r="M418" s="272"/>
      <c r="N418" s="273"/>
      <c r="O418" s="273"/>
      <c r="P418" s="273"/>
      <c r="Q418" s="273"/>
      <c r="R418" s="273"/>
      <c r="S418" s="273"/>
      <c r="T418" s="274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5" t="s">
        <v>173</v>
      </c>
      <c r="AU418" s="275" t="s">
        <v>85</v>
      </c>
      <c r="AV418" s="15" t="s">
        <v>169</v>
      </c>
      <c r="AW418" s="15" t="s">
        <v>37</v>
      </c>
      <c r="AX418" s="15" t="s">
        <v>81</v>
      </c>
      <c r="AY418" s="275" t="s">
        <v>161</v>
      </c>
    </row>
    <row r="419" s="12" customFormat="1" ht="25.92" customHeight="1">
      <c r="A419" s="12"/>
      <c r="B419" s="198"/>
      <c r="C419" s="199"/>
      <c r="D419" s="200" t="s">
        <v>76</v>
      </c>
      <c r="E419" s="201" t="s">
        <v>1803</v>
      </c>
      <c r="F419" s="201" t="s">
        <v>1804</v>
      </c>
      <c r="G419" s="199"/>
      <c r="H419" s="199"/>
      <c r="I419" s="202"/>
      <c r="J419" s="203">
        <f>BK419</f>
        <v>0</v>
      </c>
      <c r="K419" s="199"/>
      <c r="L419" s="204"/>
      <c r="M419" s="205"/>
      <c r="N419" s="206"/>
      <c r="O419" s="206"/>
      <c r="P419" s="207">
        <f>SUM(P420:P421)</f>
        <v>0</v>
      </c>
      <c r="Q419" s="206"/>
      <c r="R419" s="207">
        <f>SUM(R420:R421)</f>
        <v>0</v>
      </c>
      <c r="S419" s="206"/>
      <c r="T419" s="208">
        <f>SUM(T420:T421)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09" t="s">
        <v>169</v>
      </c>
      <c r="AT419" s="210" t="s">
        <v>76</v>
      </c>
      <c r="AU419" s="210" t="s">
        <v>77</v>
      </c>
      <c r="AY419" s="209" t="s">
        <v>161</v>
      </c>
      <c r="BK419" s="211">
        <f>SUM(BK420:BK421)</f>
        <v>0</v>
      </c>
    </row>
    <row r="420" s="2" customFormat="1" ht="16.5" customHeight="1">
      <c r="A420" s="40"/>
      <c r="B420" s="41"/>
      <c r="C420" s="214" t="s">
        <v>1086</v>
      </c>
      <c r="D420" s="214" t="s">
        <v>164</v>
      </c>
      <c r="E420" s="215" t="s">
        <v>1805</v>
      </c>
      <c r="F420" s="216" t="s">
        <v>1806</v>
      </c>
      <c r="G420" s="217" t="s">
        <v>1093</v>
      </c>
      <c r="H420" s="218">
        <v>1</v>
      </c>
      <c r="I420" s="219"/>
      <c r="J420" s="220">
        <f>ROUND(I420*H420,2)</f>
        <v>0</v>
      </c>
      <c r="K420" s="216" t="s">
        <v>1411</v>
      </c>
      <c r="L420" s="46"/>
      <c r="M420" s="221" t="s">
        <v>19</v>
      </c>
      <c r="N420" s="222" t="s">
        <v>48</v>
      </c>
      <c r="O420" s="86"/>
      <c r="P420" s="223">
        <f>O420*H420</f>
        <v>0</v>
      </c>
      <c r="Q420" s="223">
        <v>0</v>
      </c>
      <c r="R420" s="223">
        <f>Q420*H420</f>
        <v>0</v>
      </c>
      <c r="S420" s="223">
        <v>0</v>
      </c>
      <c r="T420" s="224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25" t="s">
        <v>1794</v>
      </c>
      <c r="AT420" s="225" t="s">
        <v>164</v>
      </c>
      <c r="AU420" s="225" t="s">
        <v>81</v>
      </c>
      <c r="AY420" s="19" t="s">
        <v>161</v>
      </c>
      <c r="BE420" s="226">
        <f>IF(N420="základní",J420,0)</f>
        <v>0</v>
      </c>
      <c r="BF420" s="226">
        <f>IF(N420="snížená",J420,0)</f>
        <v>0</v>
      </c>
      <c r="BG420" s="226">
        <f>IF(N420="zákl. přenesená",J420,0)</f>
        <v>0</v>
      </c>
      <c r="BH420" s="226">
        <f>IF(N420="sníž. přenesená",J420,0)</f>
        <v>0</v>
      </c>
      <c r="BI420" s="226">
        <f>IF(N420="nulová",J420,0)</f>
        <v>0</v>
      </c>
      <c r="BJ420" s="19" t="s">
        <v>81</v>
      </c>
      <c r="BK420" s="226">
        <f>ROUND(I420*H420,2)</f>
        <v>0</v>
      </c>
      <c r="BL420" s="19" t="s">
        <v>1794</v>
      </c>
      <c r="BM420" s="225" t="s">
        <v>1807</v>
      </c>
    </row>
    <row r="421" s="2" customFormat="1" ht="37.8" customHeight="1">
      <c r="A421" s="40"/>
      <c r="B421" s="41"/>
      <c r="C421" s="214" t="s">
        <v>1090</v>
      </c>
      <c r="D421" s="214" t="s">
        <v>164</v>
      </c>
      <c r="E421" s="215" t="s">
        <v>1808</v>
      </c>
      <c r="F421" s="216" t="s">
        <v>1809</v>
      </c>
      <c r="G421" s="217" t="s">
        <v>1435</v>
      </c>
      <c r="H421" s="218">
        <v>1</v>
      </c>
      <c r="I421" s="219"/>
      <c r="J421" s="220">
        <f>ROUND(I421*H421,2)</f>
        <v>0</v>
      </c>
      <c r="K421" s="216" t="s">
        <v>1411</v>
      </c>
      <c r="L421" s="46"/>
      <c r="M421" s="292" t="s">
        <v>19</v>
      </c>
      <c r="N421" s="293" t="s">
        <v>48</v>
      </c>
      <c r="O421" s="290"/>
      <c r="P421" s="294">
        <f>O421*H421</f>
        <v>0</v>
      </c>
      <c r="Q421" s="294">
        <v>0</v>
      </c>
      <c r="R421" s="294">
        <f>Q421*H421</f>
        <v>0</v>
      </c>
      <c r="S421" s="294">
        <v>0</v>
      </c>
      <c r="T421" s="295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25" t="s">
        <v>1794</v>
      </c>
      <c r="AT421" s="225" t="s">
        <v>164</v>
      </c>
      <c r="AU421" s="225" t="s">
        <v>81</v>
      </c>
      <c r="AY421" s="19" t="s">
        <v>161</v>
      </c>
      <c r="BE421" s="226">
        <f>IF(N421="základní",J421,0)</f>
        <v>0</v>
      </c>
      <c r="BF421" s="226">
        <f>IF(N421="snížená",J421,0)</f>
        <v>0</v>
      </c>
      <c r="BG421" s="226">
        <f>IF(N421="zákl. přenesená",J421,0)</f>
        <v>0</v>
      </c>
      <c r="BH421" s="226">
        <f>IF(N421="sníž. přenesená",J421,0)</f>
        <v>0</v>
      </c>
      <c r="BI421" s="226">
        <f>IF(N421="nulová",J421,0)</f>
        <v>0</v>
      </c>
      <c r="BJ421" s="19" t="s">
        <v>81</v>
      </c>
      <c r="BK421" s="226">
        <f>ROUND(I421*H421,2)</f>
        <v>0</v>
      </c>
      <c r="BL421" s="19" t="s">
        <v>1794</v>
      </c>
      <c r="BM421" s="225" t="s">
        <v>1810</v>
      </c>
    </row>
    <row r="422" s="2" customFormat="1" ht="6.96" customHeight="1">
      <c r="A422" s="40"/>
      <c r="B422" s="61"/>
      <c r="C422" s="62"/>
      <c r="D422" s="62"/>
      <c r="E422" s="62"/>
      <c r="F422" s="62"/>
      <c r="G422" s="62"/>
      <c r="H422" s="62"/>
      <c r="I422" s="62"/>
      <c r="J422" s="62"/>
      <c r="K422" s="62"/>
      <c r="L422" s="46"/>
      <c r="M422" s="40"/>
      <c r="O422" s="40"/>
      <c r="P422" s="40"/>
      <c r="Q422" s="40"/>
      <c r="R422" s="40"/>
      <c r="S422" s="40"/>
      <c r="T422" s="40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</row>
  </sheetData>
  <sheetProtection sheet="1" autoFilter="0" formatColumns="0" formatRows="0" objects="1" scenarios="1" spinCount="100000" saltValue="zOD1f7K6OWir2pocZDo1iC3tguyCZL8lLwJNH1rQgJU/Dh4pchKmF3IVluwZZgsl/YiqZBwWFYU6H6lk1s3PAQ==" hashValue="+b2MhBB4GcKkgkaj60jg0kJunjfsHCznrD7jy3br7FAkx34tTXNuxlIPfXBfAvCM+KxR4tpSZkygpKbQ9TzVXw==" algorithmName="SHA-512" password="CC35"/>
  <autoFilter ref="C94:K42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3_01/132212131"/>
    <hyperlink ref="F103" r:id="rId2" display="https://podminky.urs.cz/item/CS_URS_2023_01/174111101"/>
    <hyperlink ref="F112" r:id="rId3" display="https://podminky.urs.cz/item/CS_URS_2023_01/711112011"/>
    <hyperlink ref="F120" r:id="rId4" display="https://podminky.urs.cz/item/CS_URS_2023_01/998711101"/>
    <hyperlink ref="F123" r:id="rId5" display="https://podminky.urs.cz/item/CS_URS_2023_01/741110001"/>
    <hyperlink ref="F126" r:id="rId6" display="https://podminky.urs.cz/item/CS_URS_2023_01/741110002"/>
    <hyperlink ref="F129" r:id="rId7" display="https://podminky.urs.cz/item/CS_URS_2023_01/741110003"/>
    <hyperlink ref="F132" r:id="rId8" display="https://podminky.urs.cz/item/CS_URS_2023_01/741110041"/>
    <hyperlink ref="F135" r:id="rId9" display="https://podminky.urs.cz/item/CS_URS_2023_01/741110042"/>
    <hyperlink ref="F138" r:id="rId10" display="https://podminky.urs.cz/item/CS_URS_2023_01/741110043"/>
    <hyperlink ref="F141" r:id="rId11" display="https://podminky.urs.cz/item/CS_URS_2023_01/741120103"/>
    <hyperlink ref="F146" r:id="rId12" display="https://podminky.urs.cz/item/CS_URS_2023_01/741120201"/>
    <hyperlink ref="F159" r:id="rId13" display="https://podminky.urs.cz/item/CS_URS_2023_01/741122122"/>
    <hyperlink ref="F169" r:id="rId14" display="https://podminky.urs.cz/item/CS_URS_2023_01/741122137"/>
    <hyperlink ref="F177" r:id="rId15" display="https://podminky.urs.cz/item/CS_URS_2023_01/741122142"/>
    <hyperlink ref="F189" r:id="rId16" display="https://podminky.urs.cz/item/CS_URS_2023_01/741122143"/>
    <hyperlink ref="F197" r:id="rId17" display="https://podminky.urs.cz/item/CS_URS_2023_01/741122144"/>
    <hyperlink ref="F202" r:id="rId18" display="https://podminky.urs.cz/item/CS_URS_2023_01/741122211"/>
    <hyperlink ref="F208" r:id="rId19" display="https://podminky.urs.cz/item/CS_URS_2023_01/741122234"/>
    <hyperlink ref="F213" r:id="rId20" display="https://podminky.urs.cz/item/CS_URS_2023_01/741310001"/>
    <hyperlink ref="F218" r:id="rId21" display="https://podminky.urs.cz/item/CS_URS_2023_01/741310001"/>
    <hyperlink ref="F223" r:id="rId22" display="https://podminky.urs.cz/item/CS_URS_2023_01/741310021"/>
    <hyperlink ref="F228" r:id="rId23" display="https://podminky.urs.cz/item/CS_URS_2023_01/741310022"/>
    <hyperlink ref="F233" r:id="rId24" display="https://podminky.urs.cz/item/CS_URS_2023_01/741310025"/>
    <hyperlink ref="F238" r:id="rId25" display="https://podminky.urs.cz/item/CS_URS_2023_01/741310402"/>
    <hyperlink ref="F243" r:id="rId26" display="https://podminky.urs.cz/item/CS_URS_2023_01/741313131"/>
    <hyperlink ref="F253" r:id="rId27" display="https://podminky.urs.cz/item/CS_URS_2023_01/741313141"/>
    <hyperlink ref="F263" r:id="rId28" display="https://podminky.urs.cz/item/CS_URS_2023_01/741371031"/>
    <hyperlink ref="F267" r:id="rId29" display="https://podminky.urs.cz/item/CS_URS_2023_01/741371102"/>
    <hyperlink ref="F271" r:id="rId30" display="https://podminky.urs.cz/item/CS_URS_2023_01/741371141"/>
    <hyperlink ref="F275" r:id="rId31" display="https://podminky.urs.cz/item/CS_URS_2023_01/741372013"/>
    <hyperlink ref="F285" r:id="rId32" display="https://podminky.urs.cz/item/CS_URS_2023_01/741410022"/>
    <hyperlink ref="F293" r:id="rId33" display="https://podminky.urs.cz/item/CS_URS_2023_01/741410042"/>
    <hyperlink ref="F302" r:id="rId34" display="https://podminky.urs.cz/item/CS_URS_2023_01/741420001"/>
    <hyperlink ref="F311" r:id="rId35" display="https://podminky.urs.cz/item/CS_URS_2023_01/741420022"/>
    <hyperlink ref="F316" r:id="rId36" display="https://podminky.urs.cz/item/CS_URS_2023_01/741420051"/>
    <hyperlink ref="F321" r:id="rId37" display="https://podminky.urs.cz/item/CS_URS_2023_01/741420101"/>
    <hyperlink ref="F326" r:id="rId38" display="https://podminky.urs.cz/item/CS_URS_2023_01/741430005"/>
    <hyperlink ref="F333" r:id="rId39" display="https://podminky.urs.cz/item/CS_URS_2023_01/741810003"/>
    <hyperlink ref="F335" r:id="rId40" display="https://podminky.urs.cz/item/CS_URS_2023_01/741810011"/>
    <hyperlink ref="F337" r:id="rId41" display="https://podminky.urs.cz/item/CS_URS_2023_01/741910414"/>
    <hyperlink ref="F339" r:id="rId42" display="https://podminky.urs.cz/item/CS_URS_2023_01/998741101"/>
    <hyperlink ref="F370" r:id="rId43" display="https://podminky.urs.cz/item/CS_URS_2023_01/742121001"/>
    <hyperlink ref="F380" r:id="rId44" display="https://podminky.urs.cz/item/CS_URS_2023_01/742220002"/>
    <hyperlink ref="F385" r:id="rId45" display="https://podminky.urs.cz/item/CS_URS_2023_01/742220141"/>
    <hyperlink ref="F390" r:id="rId46" display="https://podminky.urs.cz/item/CS_URS_2023_01/742220232"/>
    <hyperlink ref="F395" r:id="rId47" display="https://podminky.urs.cz/item/CS_URS_2023_01/742220255.1"/>
    <hyperlink ref="F400" r:id="rId48" display="https://podminky.urs.cz/item/CS_URS_2023_01/742330001"/>
    <hyperlink ref="F405" r:id="rId49" display="https://podminky.urs.cz/item/CS_URS_2023_01/742330041"/>
    <hyperlink ref="F410" r:id="rId50" display="https://podminky.urs.cz/item/CS_URS_2023_01/998742101"/>
    <hyperlink ref="F413" r:id="rId51" display="https://podminky.urs.cz/item/CS_URS_2023_01/HZS2222.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85</v>
      </c>
    </row>
    <row r="4" s="1" customFormat="1" ht="24.96" customHeight="1">
      <c r="B4" s="22"/>
      <c r="D4" s="142" t="s">
        <v>113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Oprava PS Prostějov</v>
      </c>
      <c r="F7" s="144"/>
      <c r="G7" s="144"/>
      <c r="H7" s="144"/>
      <c r="L7" s="22"/>
    </row>
    <row r="8" s="1" customFormat="1" ht="12" customHeight="1">
      <c r="B8" s="22"/>
      <c r="D8" s="144" t="s">
        <v>114</v>
      </c>
      <c r="L8" s="22"/>
    </row>
    <row r="9" s="2" customFormat="1" ht="16.5" customHeight="1">
      <c r="A9" s="40"/>
      <c r="B9" s="46"/>
      <c r="C9" s="40"/>
      <c r="D9" s="40"/>
      <c r="E9" s="145" t="s">
        <v>1113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1811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118</v>
      </c>
      <c r="G14" s="40"/>
      <c r="H14" s="40"/>
      <c r="I14" s="144" t="s">
        <v>23</v>
      </c>
      <c r="J14" s="148" t="str">
        <f>'Rekapitulace stavby'!AN8</f>
        <v>15. 11. 2021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40</v>
      </c>
      <c r="F26" s="40"/>
      <c r="G26" s="40"/>
      <c r="H26" s="40"/>
      <c r="I26" s="144" t="s">
        <v>29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41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43</v>
      </c>
      <c r="E32" s="40"/>
      <c r="F32" s="40"/>
      <c r="G32" s="40"/>
      <c r="H32" s="40"/>
      <c r="I32" s="40"/>
      <c r="J32" s="155">
        <f>ROUND(J94,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45</v>
      </c>
      <c r="G34" s="40"/>
      <c r="H34" s="40"/>
      <c r="I34" s="156" t="s">
        <v>44</v>
      </c>
      <c r="J34" s="156" t="s">
        <v>46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47</v>
      </c>
      <c r="E35" s="144" t="s">
        <v>48</v>
      </c>
      <c r="F35" s="158">
        <f>ROUND((SUM(BE94:BE229)),  2)</f>
        <v>0</v>
      </c>
      <c r="G35" s="40"/>
      <c r="H35" s="40"/>
      <c r="I35" s="159">
        <v>0.20999999999999999</v>
      </c>
      <c r="J35" s="158">
        <f>ROUND(((SUM(BE94:BE229))*I35),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49</v>
      </c>
      <c r="F36" s="158">
        <f>ROUND((SUM(BF94:BF229)),  2)</f>
        <v>0</v>
      </c>
      <c r="G36" s="40"/>
      <c r="H36" s="40"/>
      <c r="I36" s="159">
        <v>0.14999999999999999</v>
      </c>
      <c r="J36" s="158">
        <f>ROUND(((SUM(BF94:BF229))*I36),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50</v>
      </c>
      <c r="F37" s="158">
        <f>ROUND((SUM(BG94:BG229)),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51</v>
      </c>
      <c r="F38" s="158">
        <f>ROUND((SUM(BH94:BH229)),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52</v>
      </c>
      <c r="F39" s="158">
        <f>ROUND((SUM(BI94:BI229)),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53</v>
      </c>
      <c r="E41" s="162"/>
      <c r="F41" s="162"/>
      <c r="G41" s="163" t="s">
        <v>54</v>
      </c>
      <c r="H41" s="164" t="s">
        <v>55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Oprava PS Prostějov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1113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04 - Ústřední vytápění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15. 11. 2021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25</v>
      </c>
      <c r="D58" s="42"/>
      <c r="E58" s="42"/>
      <c r="F58" s="29" t="str">
        <f>E17</f>
        <v>Správa železnic, st.org., Dlážděná 7, 110 00 Praha</v>
      </c>
      <c r="G58" s="42"/>
      <c r="H58" s="42"/>
      <c r="I58" s="34" t="s">
        <v>33</v>
      </c>
      <c r="J58" s="38" t="str">
        <f>E23</f>
        <v>SAGASTA s. r. o., Novodvorská 14, 142 00 Praha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Ing. Gabriela Vyškovská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75</v>
      </c>
      <c r="D63" s="42"/>
      <c r="E63" s="42"/>
      <c r="F63" s="42"/>
      <c r="G63" s="42"/>
      <c r="H63" s="42"/>
      <c r="I63" s="42"/>
      <c r="J63" s="104">
        <f>J94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1812</v>
      </c>
      <c r="E64" s="179"/>
      <c r="F64" s="179"/>
      <c r="G64" s="179"/>
      <c r="H64" s="179"/>
      <c r="I64" s="179"/>
      <c r="J64" s="180">
        <f>J95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123</v>
      </c>
      <c r="E65" s="179"/>
      <c r="F65" s="179"/>
      <c r="G65" s="179"/>
      <c r="H65" s="179"/>
      <c r="I65" s="179"/>
      <c r="J65" s="180">
        <f>J98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2"/>
      <c r="C66" s="127"/>
      <c r="D66" s="183" t="s">
        <v>128</v>
      </c>
      <c r="E66" s="184"/>
      <c r="F66" s="184"/>
      <c r="G66" s="184"/>
      <c r="H66" s="184"/>
      <c r="I66" s="184"/>
      <c r="J66" s="185">
        <f>J99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6"/>
      <c r="C67" s="177"/>
      <c r="D67" s="178" t="s">
        <v>1813</v>
      </c>
      <c r="E67" s="179"/>
      <c r="F67" s="179"/>
      <c r="G67" s="179"/>
      <c r="H67" s="179"/>
      <c r="I67" s="179"/>
      <c r="J67" s="180">
        <f>J105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6"/>
      <c r="C68" s="177"/>
      <c r="D68" s="178" t="s">
        <v>1814</v>
      </c>
      <c r="E68" s="179"/>
      <c r="F68" s="179"/>
      <c r="G68" s="179"/>
      <c r="H68" s="179"/>
      <c r="I68" s="179"/>
      <c r="J68" s="180">
        <f>J115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6"/>
      <c r="C69" s="177"/>
      <c r="D69" s="178" t="s">
        <v>1815</v>
      </c>
      <c r="E69" s="179"/>
      <c r="F69" s="179"/>
      <c r="G69" s="179"/>
      <c r="H69" s="179"/>
      <c r="I69" s="179"/>
      <c r="J69" s="180">
        <f>J118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6"/>
      <c r="C70" s="177"/>
      <c r="D70" s="178" t="s">
        <v>1816</v>
      </c>
      <c r="E70" s="179"/>
      <c r="F70" s="179"/>
      <c r="G70" s="179"/>
      <c r="H70" s="179"/>
      <c r="I70" s="179"/>
      <c r="J70" s="180">
        <f>J136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6"/>
      <c r="C71" s="177"/>
      <c r="D71" s="178" t="s">
        <v>1817</v>
      </c>
      <c r="E71" s="179"/>
      <c r="F71" s="179"/>
      <c r="G71" s="179"/>
      <c r="H71" s="179"/>
      <c r="I71" s="179"/>
      <c r="J71" s="180">
        <f>J166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6"/>
      <c r="C72" s="177"/>
      <c r="D72" s="178" t="s">
        <v>1818</v>
      </c>
      <c r="E72" s="179"/>
      <c r="F72" s="179"/>
      <c r="G72" s="179"/>
      <c r="H72" s="179"/>
      <c r="I72" s="179"/>
      <c r="J72" s="180">
        <f>J224</f>
        <v>0</v>
      </c>
      <c r="K72" s="177"/>
      <c r="L72" s="18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146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71" t="str">
        <f>E7</f>
        <v>Oprava PS Prostějov</v>
      </c>
      <c r="F82" s="34"/>
      <c r="G82" s="34"/>
      <c r="H82" s="34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" customFormat="1" ht="12" customHeight="1">
      <c r="B83" s="23"/>
      <c r="C83" s="34" t="s">
        <v>114</v>
      </c>
      <c r="D83" s="24"/>
      <c r="E83" s="24"/>
      <c r="F83" s="24"/>
      <c r="G83" s="24"/>
      <c r="H83" s="24"/>
      <c r="I83" s="24"/>
      <c r="J83" s="24"/>
      <c r="K83" s="24"/>
      <c r="L83" s="22"/>
    </row>
    <row r="84" s="2" customFormat="1" ht="16.5" customHeight="1">
      <c r="A84" s="40"/>
      <c r="B84" s="41"/>
      <c r="C84" s="42"/>
      <c r="D84" s="42"/>
      <c r="E84" s="171" t="s">
        <v>1113</v>
      </c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116</v>
      </c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1" t="str">
        <f>E11</f>
        <v>04 - Ústřední vytápění</v>
      </c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F14</f>
        <v xml:space="preserve"> </v>
      </c>
      <c r="G88" s="42"/>
      <c r="H88" s="42"/>
      <c r="I88" s="34" t="s">
        <v>23</v>
      </c>
      <c r="J88" s="74" t="str">
        <f>IF(J14="","",J14)</f>
        <v>15. 11. 2021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40.05" customHeight="1">
      <c r="A90" s="40"/>
      <c r="B90" s="41"/>
      <c r="C90" s="34" t="s">
        <v>25</v>
      </c>
      <c r="D90" s="42"/>
      <c r="E90" s="42"/>
      <c r="F90" s="29" t="str">
        <f>E17</f>
        <v>Správa železnic, st.org., Dlážděná 7, 110 00 Praha</v>
      </c>
      <c r="G90" s="42"/>
      <c r="H90" s="42"/>
      <c r="I90" s="34" t="s">
        <v>33</v>
      </c>
      <c r="J90" s="38" t="str">
        <f>E23</f>
        <v>SAGASTA s. r. o., Novodvorská 14, 142 00 Praha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25.65" customHeight="1">
      <c r="A91" s="40"/>
      <c r="B91" s="41"/>
      <c r="C91" s="34" t="s">
        <v>31</v>
      </c>
      <c r="D91" s="42"/>
      <c r="E91" s="42"/>
      <c r="F91" s="29" t="str">
        <f>IF(E20="","",E20)</f>
        <v>Vyplň údaj</v>
      </c>
      <c r="G91" s="42"/>
      <c r="H91" s="42"/>
      <c r="I91" s="34" t="s">
        <v>38</v>
      </c>
      <c r="J91" s="38" t="str">
        <f>E26</f>
        <v>Ing. Gabriela Vyškovská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87"/>
      <c r="B93" s="188"/>
      <c r="C93" s="189" t="s">
        <v>147</v>
      </c>
      <c r="D93" s="190" t="s">
        <v>62</v>
      </c>
      <c r="E93" s="190" t="s">
        <v>58</v>
      </c>
      <c r="F93" s="190" t="s">
        <v>59</v>
      </c>
      <c r="G93" s="190" t="s">
        <v>148</v>
      </c>
      <c r="H93" s="190" t="s">
        <v>149</v>
      </c>
      <c r="I93" s="190" t="s">
        <v>150</v>
      </c>
      <c r="J93" s="190" t="s">
        <v>121</v>
      </c>
      <c r="K93" s="191" t="s">
        <v>151</v>
      </c>
      <c r="L93" s="192"/>
      <c r="M93" s="94" t="s">
        <v>19</v>
      </c>
      <c r="N93" s="95" t="s">
        <v>47</v>
      </c>
      <c r="O93" s="95" t="s">
        <v>152</v>
      </c>
      <c r="P93" s="95" t="s">
        <v>153</v>
      </c>
      <c r="Q93" s="95" t="s">
        <v>154</v>
      </c>
      <c r="R93" s="95" t="s">
        <v>155</v>
      </c>
      <c r="S93" s="95" t="s">
        <v>156</v>
      </c>
      <c r="T93" s="96" t="s">
        <v>157</v>
      </c>
      <c r="U93" s="187"/>
      <c r="V93" s="187"/>
      <c r="W93" s="187"/>
      <c r="X93" s="187"/>
      <c r="Y93" s="187"/>
      <c r="Z93" s="187"/>
      <c r="AA93" s="187"/>
      <c r="AB93" s="187"/>
      <c r="AC93" s="187"/>
      <c r="AD93" s="187"/>
      <c r="AE93" s="187"/>
    </row>
    <row r="94" s="2" customFormat="1" ht="22.8" customHeight="1">
      <c r="A94" s="40"/>
      <c r="B94" s="41"/>
      <c r="C94" s="101" t="s">
        <v>158</v>
      </c>
      <c r="D94" s="42"/>
      <c r="E94" s="42"/>
      <c r="F94" s="42"/>
      <c r="G94" s="42"/>
      <c r="H94" s="42"/>
      <c r="I94" s="42"/>
      <c r="J94" s="193">
        <f>BK94</f>
        <v>0</v>
      </c>
      <c r="K94" s="42"/>
      <c r="L94" s="46"/>
      <c r="M94" s="97"/>
      <c r="N94" s="194"/>
      <c r="O94" s="98"/>
      <c r="P94" s="195">
        <f>P95+P98+P105+P115+P118+P136+P166+P224</f>
        <v>0</v>
      </c>
      <c r="Q94" s="98"/>
      <c r="R94" s="195">
        <f>R95+R98+R105+R115+R118+R136+R166+R224</f>
        <v>1.5395268007999998</v>
      </c>
      <c r="S94" s="98"/>
      <c r="T94" s="196">
        <f>T95+T98+T105+T115+T118+T136+T166+T224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76</v>
      </c>
      <c r="AU94" s="19" t="s">
        <v>122</v>
      </c>
      <c r="BK94" s="197">
        <f>BK95+BK98+BK105+BK115+BK118+BK136+BK166+BK224</f>
        <v>0</v>
      </c>
    </row>
    <row r="95" s="12" customFormat="1" ht="25.92" customHeight="1">
      <c r="A95" s="12"/>
      <c r="B95" s="198"/>
      <c r="C95" s="199"/>
      <c r="D95" s="200" t="s">
        <v>76</v>
      </c>
      <c r="E95" s="201" t="s">
        <v>885</v>
      </c>
      <c r="F95" s="201" t="s">
        <v>1819</v>
      </c>
      <c r="G95" s="199"/>
      <c r="H95" s="199"/>
      <c r="I95" s="202"/>
      <c r="J95" s="203">
        <f>BK95</f>
        <v>0</v>
      </c>
      <c r="K95" s="199"/>
      <c r="L95" s="204"/>
      <c r="M95" s="205"/>
      <c r="N95" s="206"/>
      <c r="O95" s="206"/>
      <c r="P95" s="207">
        <f>SUM(P96:P97)</f>
        <v>0</v>
      </c>
      <c r="Q95" s="206"/>
      <c r="R95" s="207">
        <f>SUM(R96:R97)</f>
        <v>0</v>
      </c>
      <c r="S95" s="206"/>
      <c r="T95" s="208">
        <f>SUM(T96:T97)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81</v>
      </c>
      <c r="AT95" s="210" t="s">
        <v>76</v>
      </c>
      <c r="AU95" s="210" t="s">
        <v>77</v>
      </c>
      <c r="AY95" s="209" t="s">
        <v>161</v>
      </c>
      <c r="BK95" s="211">
        <f>SUM(BK96:BK97)</f>
        <v>0</v>
      </c>
    </row>
    <row r="96" s="2" customFormat="1" ht="24.15" customHeight="1">
      <c r="A96" s="40"/>
      <c r="B96" s="41"/>
      <c r="C96" s="214" t="s">
        <v>81</v>
      </c>
      <c r="D96" s="214" t="s">
        <v>164</v>
      </c>
      <c r="E96" s="215" t="s">
        <v>1820</v>
      </c>
      <c r="F96" s="216" t="s">
        <v>1821</v>
      </c>
      <c r="G96" s="217" t="s">
        <v>186</v>
      </c>
      <c r="H96" s="218">
        <v>3.3999999999999999</v>
      </c>
      <c r="I96" s="219"/>
      <c r="J96" s="220">
        <f>ROUND(I96*H96,2)</f>
        <v>0</v>
      </c>
      <c r="K96" s="216" t="s">
        <v>168</v>
      </c>
      <c r="L96" s="46"/>
      <c r="M96" s="221" t="s">
        <v>19</v>
      </c>
      <c r="N96" s="222" t="s">
        <v>48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169</v>
      </c>
      <c r="AT96" s="225" t="s">
        <v>164</v>
      </c>
      <c r="AU96" s="225" t="s">
        <v>81</v>
      </c>
      <c r="AY96" s="19" t="s">
        <v>161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81</v>
      </c>
      <c r="BK96" s="226">
        <f>ROUND(I96*H96,2)</f>
        <v>0</v>
      </c>
      <c r="BL96" s="19" t="s">
        <v>169</v>
      </c>
      <c r="BM96" s="225" t="s">
        <v>1822</v>
      </c>
    </row>
    <row r="97" s="2" customFormat="1">
      <c r="A97" s="40"/>
      <c r="B97" s="41"/>
      <c r="C97" s="42"/>
      <c r="D97" s="227" t="s">
        <v>171</v>
      </c>
      <c r="E97" s="42"/>
      <c r="F97" s="228" t="s">
        <v>1823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171</v>
      </c>
      <c r="AU97" s="19" t="s">
        <v>81</v>
      </c>
    </row>
    <row r="98" s="12" customFormat="1" ht="25.92" customHeight="1">
      <c r="A98" s="12"/>
      <c r="B98" s="198"/>
      <c r="C98" s="199"/>
      <c r="D98" s="200" t="s">
        <v>76</v>
      </c>
      <c r="E98" s="201" t="s">
        <v>159</v>
      </c>
      <c r="F98" s="201" t="s">
        <v>160</v>
      </c>
      <c r="G98" s="199"/>
      <c r="H98" s="199"/>
      <c r="I98" s="202"/>
      <c r="J98" s="203">
        <f>BK98</f>
        <v>0</v>
      </c>
      <c r="K98" s="199"/>
      <c r="L98" s="204"/>
      <c r="M98" s="205"/>
      <c r="N98" s="206"/>
      <c r="O98" s="206"/>
      <c r="P98" s="207">
        <f>P99</f>
        <v>0</v>
      </c>
      <c r="Q98" s="206"/>
      <c r="R98" s="207">
        <f>R99</f>
        <v>0</v>
      </c>
      <c r="S98" s="206"/>
      <c r="T98" s="208">
        <f>T99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81</v>
      </c>
      <c r="AT98" s="210" t="s">
        <v>76</v>
      </c>
      <c r="AU98" s="210" t="s">
        <v>77</v>
      </c>
      <c r="AY98" s="209" t="s">
        <v>161</v>
      </c>
      <c r="BK98" s="211">
        <f>BK99</f>
        <v>0</v>
      </c>
    </row>
    <row r="99" s="12" customFormat="1" ht="22.8" customHeight="1">
      <c r="A99" s="12"/>
      <c r="B99" s="198"/>
      <c r="C99" s="199"/>
      <c r="D99" s="200" t="s">
        <v>76</v>
      </c>
      <c r="E99" s="212" t="s">
        <v>463</v>
      </c>
      <c r="F99" s="212" t="s">
        <v>464</v>
      </c>
      <c r="G99" s="199"/>
      <c r="H99" s="199"/>
      <c r="I99" s="202"/>
      <c r="J99" s="213">
        <f>BK99</f>
        <v>0</v>
      </c>
      <c r="K99" s="199"/>
      <c r="L99" s="204"/>
      <c r="M99" s="205"/>
      <c r="N99" s="206"/>
      <c r="O99" s="206"/>
      <c r="P99" s="207">
        <f>SUM(P100:P104)</f>
        <v>0</v>
      </c>
      <c r="Q99" s="206"/>
      <c r="R99" s="207">
        <f>SUM(R100:R104)</f>
        <v>0</v>
      </c>
      <c r="S99" s="206"/>
      <c r="T99" s="208">
        <f>SUM(T100:T104)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81</v>
      </c>
      <c r="AT99" s="210" t="s">
        <v>76</v>
      </c>
      <c r="AU99" s="210" t="s">
        <v>81</v>
      </c>
      <c r="AY99" s="209" t="s">
        <v>161</v>
      </c>
      <c r="BK99" s="211">
        <f>SUM(BK100:BK104)</f>
        <v>0</v>
      </c>
    </row>
    <row r="100" s="2" customFormat="1" ht="24.15" customHeight="1">
      <c r="A100" s="40"/>
      <c r="B100" s="41"/>
      <c r="C100" s="214" t="s">
        <v>85</v>
      </c>
      <c r="D100" s="214" t="s">
        <v>164</v>
      </c>
      <c r="E100" s="215" t="s">
        <v>1824</v>
      </c>
      <c r="F100" s="216" t="s">
        <v>1825</v>
      </c>
      <c r="G100" s="217" t="s">
        <v>186</v>
      </c>
      <c r="H100" s="218">
        <v>0.80000000000000004</v>
      </c>
      <c r="I100" s="219"/>
      <c r="J100" s="220">
        <f>ROUND(I100*H100,2)</f>
        <v>0</v>
      </c>
      <c r="K100" s="216" t="s">
        <v>168</v>
      </c>
      <c r="L100" s="46"/>
      <c r="M100" s="221" t="s">
        <v>19</v>
      </c>
      <c r="N100" s="222" t="s">
        <v>48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169</v>
      </c>
      <c r="AT100" s="225" t="s">
        <v>164</v>
      </c>
      <c r="AU100" s="225" t="s">
        <v>85</v>
      </c>
      <c r="AY100" s="19" t="s">
        <v>161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81</v>
      </c>
      <c r="BK100" s="226">
        <f>ROUND(I100*H100,2)</f>
        <v>0</v>
      </c>
      <c r="BL100" s="19" t="s">
        <v>169</v>
      </c>
      <c r="BM100" s="225" t="s">
        <v>1826</v>
      </c>
    </row>
    <row r="101" s="2" customFormat="1">
      <c r="A101" s="40"/>
      <c r="B101" s="41"/>
      <c r="C101" s="42"/>
      <c r="D101" s="227" t="s">
        <v>171</v>
      </c>
      <c r="E101" s="42"/>
      <c r="F101" s="228" t="s">
        <v>1827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171</v>
      </c>
      <c r="AU101" s="19" t="s">
        <v>85</v>
      </c>
    </row>
    <row r="102" s="2" customFormat="1" ht="24.15" customHeight="1">
      <c r="A102" s="40"/>
      <c r="B102" s="41"/>
      <c r="C102" s="214" t="s">
        <v>162</v>
      </c>
      <c r="D102" s="214" t="s">
        <v>164</v>
      </c>
      <c r="E102" s="215" t="s">
        <v>1828</v>
      </c>
      <c r="F102" s="216" t="s">
        <v>1829</v>
      </c>
      <c r="G102" s="217" t="s">
        <v>186</v>
      </c>
      <c r="H102" s="218">
        <v>0.80000000000000004</v>
      </c>
      <c r="I102" s="219"/>
      <c r="J102" s="220">
        <f>ROUND(I102*H102,2)</f>
        <v>0</v>
      </c>
      <c r="K102" s="216" t="s">
        <v>168</v>
      </c>
      <c r="L102" s="46"/>
      <c r="M102" s="221" t="s">
        <v>19</v>
      </c>
      <c r="N102" s="222" t="s">
        <v>48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169</v>
      </c>
      <c r="AT102" s="225" t="s">
        <v>164</v>
      </c>
      <c r="AU102" s="225" t="s">
        <v>85</v>
      </c>
      <c r="AY102" s="19" t="s">
        <v>161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81</v>
      </c>
      <c r="BK102" s="226">
        <f>ROUND(I102*H102,2)</f>
        <v>0</v>
      </c>
      <c r="BL102" s="19" t="s">
        <v>169</v>
      </c>
      <c r="BM102" s="225" t="s">
        <v>1830</v>
      </c>
    </row>
    <row r="103" s="2" customFormat="1">
      <c r="A103" s="40"/>
      <c r="B103" s="41"/>
      <c r="C103" s="42"/>
      <c r="D103" s="227" t="s">
        <v>171</v>
      </c>
      <c r="E103" s="42"/>
      <c r="F103" s="228" t="s">
        <v>1831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171</v>
      </c>
      <c r="AU103" s="19" t="s">
        <v>85</v>
      </c>
    </row>
    <row r="104" s="13" customFormat="1">
      <c r="A104" s="13"/>
      <c r="B104" s="232"/>
      <c r="C104" s="233"/>
      <c r="D104" s="234" t="s">
        <v>173</v>
      </c>
      <c r="E104" s="235" t="s">
        <v>19</v>
      </c>
      <c r="F104" s="236" t="s">
        <v>1832</v>
      </c>
      <c r="G104" s="233"/>
      <c r="H104" s="237">
        <v>0.80000000000000004</v>
      </c>
      <c r="I104" s="238"/>
      <c r="J104" s="233"/>
      <c r="K104" s="233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173</v>
      </c>
      <c r="AU104" s="243" t="s">
        <v>85</v>
      </c>
      <c r="AV104" s="13" t="s">
        <v>85</v>
      </c>
      <c r="AW104" s="13" t="s">
        <v>37</v>
      </c>
      <c r="AX104" s="13" t="s">
        <v>81</v>
      </c>
      <c r="AY104" s="243" t="s">
        <v>161</v>
      </c>
    </row>
    <row r="105" s="12" customFormat="1" ht="25.92" customHeight="1">
      <c r="A105" s="12"/>
      <c r="B105" s="198"/>
      <c r="C105" s="199"/>
      <c r="D105" s="200" t="s">
        <v>76</v>
      </c>
      <c r="E105" s="201" t="s">
        <v>583</v>
      </c>
      <c r="F105" s="201" t="s">
        <v>584</v>
      </c>
      <c r="G105" s="199"/>
      <c r="H105" s="199"/>
      <c r="I105" s="202"/>
      <c r="J105" s="203">
        <f>BK105</f>
        <v>0</v>
      </c>
      <c r="K105" s="199"/>
      <c r="L105" s="204"/>
      <c r="M105" s="205"/>
      <c r="N105" s="206"/>
      <c r="O105" s="206"/>
      <c r="P105" s="207">
        <f>SUM(P106:P114)</f>
        <v>0</v>
      </c>
      <c r="Q105" s="206"/>
      <c r="R105" s="207">
        <f>SUM(R106:R114)</f>
        <v>0</v>
      </c>
      <c r="S105" s="206"/>
      <c r="T105" s="208">
        <f>SUM(T106:T114)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9" t="s">
        <v>85</v>
      </c>
      <c r="AT105" s="210" t="s">
        <v>76</v>
      </c>
      <c r="AU105" s="210" t="s">
        <v>77</v>
      </c>
      <c r="AY105" s="209" t="s">
        <v>161</v>
      </c>
      <c r="BK105" s="211">
        <f>SUM(BK106:BK114)</f>
        <v>0</v>
      </c>
    </row>
    <row r="106" s="2" customFormat="1" ht="24.15" customHeight="1">
      <c r="A106" s="40"/>
      <c r="B106" s="41"/>
      <c r="C106" s="214" t="s">
        <v>169</v>
      </c>
      <c r="D106" s="214" t="s">
        <v>164</v>
      </c>
      <c r="E106" s="215" t="s">
        <v>1833</v>
      </c>
      <c r="F106" s="216" t="s">
        <v>1834</v>
      </c>
      <c r="G106" s="217" t="s">
        <v>225</v>
      </c>
      <c r="H106" s="218">
        <v>328</v>
      </c>
      <c r="I106" s="219"/>
      <c r="J106" s="220">
        <f>ROUND(I106*H106,2)</f>
        <v>0</v>
      </c>
      <c r="K106" s="216" t="s">
        <v>168</v>
      </c>
      <c r="L106" s="46"/>
      <c r="M106" s="221" t="s">
        <v>19</v>
      </c>
      <c r="N106" s="222" t="s">
        <v>48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267</v>
      </c>
      <c r="AT106" s="225" t="s">
        <v>164</v>
      </c>
      <c r="AU106" s="225" t="s">
        <v>81</v>
      </c>
      <c r="AY106" s="19" t="s">
        <v>161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81</v>
      </c>
      <c r="BK106" s="226">
        <f>ROUND(I106*H106,2)</f>
        <v>0</v>
      </c>
      <c r="BL106" s="19" t="s">
        <v>267</v>
      </c>
      <c r="BM106" s="225" t="s">
        <v>1835</v>
      </c>
    </row>
    <row r="107" s="2" customFormat="1">
      <c r="A107" s="40"/>
      <c r="B107" s="41"/>
      <c r="C107" s="42"/>
      <c r="D107" s="227" t="s">
        <v>171</v>
      </c>
      <c r="E107" s="42"/>
      <c r="F107" s="228" t="s">
        <v>1836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171</v>
      </c>
      <c r="AU107" s="19" t="s">
        <v>81</v>
      </c>
    </row>
    <row r="108" s="2" customFormat="1" ht="16.5" customHeight="1">
      <c r="A108" s="40"/>
      <c r="B108" s="41"/>
      <c r="C108" s="214" t="s">
        <v>191</v>
      </c>
      <c r="D108" s="214" t="s">
        <v>164</v>
      </c>
      <c r="E108" s="215" t="s">
        <v>1837</v>
      </c>
      <c r="F108" s="216" t="s">
        <v>1838</v>
      </c>
      <c r="G108" s="217" t="s">
        <v>225</v>
      </c>
      <c r="H108" s="218">
        <v>72</v>
      </c>
      <c r="I108" s="219"/>
      <c r="J108" s="220">
        <f>ROUND(I108*H108,2)</f>
        <v>0</v>
      </c>
      <c r="K108" s="216" t="s">
        <v>1411</v>
      </c>
      <c r="L108" s="46"/>
      <c r="M108" s="221" t="s">
        <v>19</v>
      </c>
      <c r="N108" s="222" t="s">
        <v>48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267</v>
      </c>
      <c r="AT108" s="225" t="s">
        <v>164</v>
      </c>
      <c r="AU108" s="225" t="s">
        <v>81</v>
      </c>
      <c r="AY108" s="19" t="s">
        <v>161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81</v>
      </c>
      <c r="BK108" s="226">
        <f>ROUND(I108*H108,2)</f>
        <v>0</v>
      </c>
      <c r="BL108" s="19" t="s">
        <v>267</v>
      </c>
      <c r="BM108" s="225" t="s">
        <v>1839</v>
      </c>
    </row>
    <row r="109" s="2" customFormat="1" ht="16.5" customHeight="1">
      <c r="A109" s="40"/>
      <c r="B109" s="41"/>
      <c r="C109" s="214" t="s">
        <v>199</v>
      </c>
      <c r="D109" s="214" t="s">
        <v>164</v>
      </c>
      <c r="E109" s="215" t="s">
        <v>1840</v>
      </c>
      <c r="F109" s="216" t="s">
        <v>1841</v>
      </c>
      <c r="G109" s="217" t="s">
        <v>225</v>
      </c>
      <c r="H109" s="218">
        <v>32</v>
      </c>
      <c r="I109" s="219"/>
      <c r="J109" s="220">
        <f>ROUND(I109*H109,2)</f>
        <v>0</v>
      </c>
      <c r="K109" s="216" t="s">
        <v>1411</v>
      </c>
      <c r="L109" s="46"/>
      <c r="M109" s="221" t="s">
        <v>19</v>
      </c>
      <c r="N109" s="222" t="s">
        <v>48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267</v>
      </c>
      <c r="AT109" s="225" t="s">
        <v>164</v>
      </c>
      <c r="AU109" s="225" t="s">
        <v>81</v>
      </c>
      <c r="AY109" s="19" t="s">
        <v>161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81</v>
      </c>
      <c r="BK109" s="226">
        <f>ROUND(I109*H109,2)</f>
        <v>0</v>
      </c>
      <c r="BL109" s="19" t="s">
        <v>267</v>
      </c>
      <c r="BM109" s="225" t="s">
        <v>1842</v>
      </c>
    </row>
    <row r="110" s="2" customFormat="1" ht="16.5" customHeight="1">
      <c r="A110" s="40"/>
      <c r="B110" s="41"/>
      <c r="C110" s="214" t="s">
        <v>211</v>
      </c>
      <c r="D110" s="214" t="s">
        <v>164</v>
      </c>
      <c r="E110" s="215" t="s">
        <v>1843</v>
      </c>
      <c r="F110" s="216" t="s">
        <v>1844</v>
      </c>
      <c r="G110" s="217" t="s">
        <v>225</v>
      </c>
      <c r="H110" s="218">
        <v>72</v>
      </c>
      <c r="I110" s="219"/>
      <c r="J110" s="220">
        <f>ROUND(I110*H110,2)</f>
        <v>0</v>
      </c>
      <c r="K110" s="216" t="s">
        <v>1411</v>
      </c>
      <c r="L110" s="46"/>
      <c r="M110" s="221" t="s">
        <v>19</v>
      </c>
      <c r="N110" s="222" t="s">
        <v>48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267</v>
      </c>
      <c r="AT110" s="225" t="s">
        <v>164</v>
      </c>
      <c r="AU110" s="225" t="s">
        <v>81</v>
      </c>
      <c r="AY110" s="19" t="s">
        <v>161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81</v>
      </c>
      <c r="BK110" s="226">
        <f>ROUND(I110*H110,2)</f>
        <v>0</v>
      </c>
      <c r="BL110" s="19" t="s">
        <v>267</v>
      </c>
      <c r="BM110" s="225" t="s">
        <v>1845</v>
      </c>
    </row>
    <row r="111" s="2" customFormat="1" ht="16.5" customHeight="1">
      <c r="A111" s="40"/>
      <c r="B111" s="41"/>
      <c r="C111" s="214" t="s">
        <v>195</v>
      </c>
      <c r="D111" s="214" t="s">
        <v>164</v>
      </c>
      <c r="E111" s="215" t="s">
        <v>1846</v>
      </c>
      <c r="F111" s="216" t="s">
        <v>1847</v>
      </c>
      <c r="G111" s="217" t="s">
        <v>225</v>
      </c>
      <c r="H111" s="218">
        <v>144</v>
      </c>
      <c r="I111" s="219"/>
      <c r="J111" s="220">
        <f>ROUND(I111*H111,2)</f>
        <v>0</v>
      </c>
      <c r="K111" s="216" t="s">
        <v>1411</v>
      </c>
      <c r="L111" s="46"/>
      <c r="M111" s="221" t="s">
        <v>19</v>
      </c>
      <c r="N111" s="222" t="s">
        <v>48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267</v>
      </c>
      <c r="AT111" s="225" t="s">
        <v>164</v>
      </c>
      <c r="AU111" s="225" t="s">
        <v>81</v>
      </c>
      <c r="AY111" s="19" t="s">
        <v>161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81</v>
      </c>
      <c r="BK111" s="226">
        <f>ROUND(I111*H111,2)</f>
        <v>0</v>
      </c>
      <c r="BL111" s="19" t="s">
        <v>267</v>
      </c>
      <c r="BM111" s="225" t="s">
        <v>1848</v>
      </c>
    </row>
    <row r="112" s="2" customFormat="1" ht="16.5" customHeight="1">
      <c r="A112" s="40"/>
      <c r="B112" s="41"/>
      <c r="C112" s="214" t="s">
        <v>231</v>
      </c>
      <c r="D112" s="214" t="s">
        <v>164</v>
      </c>
      <c r="E112" s="215" t="s">
        <v>1849</v>
      </c>
      <c r="F112" s="216" t="s">
        <v>1850</v>
      </c>
      <c r="G112" s="217" t="s">
        <v>225</v>
      </c>
      <c r="H112" s="218">
        <v>8</v>
      </c>
      <c r="I112" s="219"/>
      <c r="J112" s="220">
        <f>ROUND(I112*H112,2)</f>
        <v>0</v>
      </c>
      <c r="K112" s="216" t="s">
        <v>1411</v>
      </c>
      <c r="L112" s="46"/>
      <c r="M112" s="221" t="s">
        <v>19</v>
      </c>
      <c r="N112" s="222" t="s">
        <v>48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267</v>
      </c>
      <c r="AT112" s="225" t="s">
        <v>164</v>
      </c>
      <c r="AU112" s="225" t="s">
        <v>81</v>
      </c>
      <c r="AY112" s="19" t="s">
        <v>161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81</v>
      </c>
      <c r="BK112" s="226">
        <f>ROUND(I112*H112,2)</f>
        <v>0</v>
      </c>
      <c r="BL112" s="19" t="s">
        <v>267</v>
      </c>
      <c r="BM112" s="225" t="s">
        <v>1851</v>
      </c>
    </row>
    <row r="113" s="2" customFormat="1" ht="24.15" customHeight="1">
      <c r="A113" s="40"/>
      <c r="B113" s="41"/>
      <c r="C113" s="214" t="s">
        <v>236</v>
      </c>
      <c r="D113" s="214" t="s">
        <v>164</v>
      </c>
      <c r="E113" s="215" t="s">
        <v>1852</v>
      </c>
      <c r="F113" s="216" t="s">
        <v>615</v>
      </c>
      <c r="G113" s="217" t="s">
        <v>529</v>
      </c>
      <c r="H113" s="287"/>
      <c r="I113" s="219"/>
      <c r="J113" s="220">
        <f>ROUND(I113*H113,2)</f>
        <v>0</v>
      </c>
      <c r="K113" s="216" t="s">
        <v>168</v>
      </c>
      <c r="L113" s="46"/>
      <c r="M113" s="221" t="s">
        <v>19</v>
      </c>
      <c r="N113" s="222" t="s">
        <v>48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267</v>
      </c>
      <c r="AT113" s="225" t="s">
        <v>164</v>
      </c>
      <c r="AU113" s="225" t="s">
        <v>81</v>
      </c>
      <c r="AY113" s="19" t="s">
        <v>161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81</v>
      </c>
      <c r="BK113" s="226">
        <f>ROUND(I113*H113,2)</f>
        <v>0</v>
      </c>
      <c r="BL113" s="19" t="s">
        <v>267</v>
      </c>
      <c r="BM113" s="225" t="s">
        <v>1853</v>
      </c>
    </row>
    <row r="114" s="2" customFormat="1">
      <c r="A114" s="40"/>
      <c r="B114" s="41"/>
      <c r="C114" s="42"/>
      <c r="D114" s="227" t="s">
        <v>171</v>
      </c>
      <c r="E114" s="42"/>
      <c r="F114" s="228" t="s">
        <v>1854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171</v>
      </c>
      <c r="AU114" s="19" t="s">
        <v>81</v>
      </c>
    </row>
    <row r="115" s="12" customFormat="1" ht="25.92" customHeight="1">
      <c r="A115" s="12"/>
      <c r="B115" s="198"/>
      <c r="C115" s="199"/>
      <c r="D115" s="200" t="s">
        <v>76</v>
      </c>
      <c r="E115" s="201" t="s">
        <v>1855</v>
      </c>
      <c r="F115" s="201" t="s">
        <v>99</v>
      </c>
      <c r="G115" s="199"/>
      <c r="H115" s="199"/>
      <c r="I115" s="202"/>
      <c r="J115" s="203">
        <f>BK115</f>
        <v>0</v>
      </c>
      <c r="K115" s="199"/>
      <c r="L115" s="204"/>
      <c r="M115" s="205"/>
      <c r="N115" s="206"/>
      <c r="O115" s="206"/>
      <c r="P115" s="207">
        <f>SUM(P116:P117)</f>
        <v>0</v>
      </c>
      <c r="Q115" s="206"/>
      <c r="R115" s="207">
        <f>SUM(R116:R117)</f>
        <v>0</v>
      </c>
      <c r="S115" s="206"/>
      <c r="T115" s="208">
        <f>SUM(T116:T117)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9" t="s">
        <v>81</v>
      </c>
      <c r="AT115" s="210" t="s">
        <v>76</v>
      </c>
      <c r="AU115" s="210" t="s">
        <v>77</v>
      </c>
      <c r="AY115" s="209" t="s">
        <v>161</v>
      </c>
      <c r="BK115" s="211">
        <f>SUM(BK116:BK117)</f>
        <v>0</v>
      </c>
    </row>
    <row r="116" s="2" customFormat="1" ht="16.5" customHeight="1">
      <c r="A116" s="40"/>
      <c r="B116" s="41"/>
      <c r="C116" s="214" t="s">
        <v>241</v>
      </c>
      <c r="D116" s="214" t="s">
        <v>164</v>
      </c>
      <c r="E116" s="215" t="s">
        <v>1856</v>
      </c>
      <c r="F116" s="216" t="s">
        <v>1857</v>
      </c>
      <c r="G116" s="217" t="s">
        <v>1858</v>
      </c>
      <c r="H116" s="218">
        <v>80</v>
      </c>
      <c r="I116" s="219"/>
      <c r="J116" s="220">
        <f>ROUND(I116*H116,2)</f>
        <v>0</v>
      </c>
      <c r="K116" s="216" t="s">
        <v>1411</v>
      </c>
      <c r="L116" s="46"/>
      <c r="M116" s="221" t="s">
        <v>19</v>
      </c>
      <c r="N116" s="222" t="s">
        <v>48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169</v>
      </c>
      <c r="AT116" s="225" t="s">
        <v>164</v>
      </c>
      <c r="AU116" s="225" t="s">
        <v>81</v>
      </c>
      <c r="AY116" s="19" t="s">
        <v>161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81</v>
      </c>
      <c r="BK116" s="226">
        <f>ROUND(I116*H116,2)</f>
        <v>0</v>
      </c>
      <c r="BL116" s="19" t="s">
        <v>169</v>
      </c>
      <c r="BM116" s="225" t="s">
        <v>1859</v>
      </c>
    </row>
    <row r="117" s="2" customFormat="1" ht="16.5" customHeight="1">
      <c r="A117" s="40"/>
      <c r="B117" s="41"/>
      <c r="C117" s="214" t="s">
        <v>245</v>
      </c>
      <c r="D117" s="214" t="s">
        <v>164</v>
      </c>
      <c r="E117" s="215" t="s">
        <v>1860</v>
      </c>
      <c r="F117" s="216" t="s">
        <v>1861</v>
      </c>
      <c r="G117" s="217" t="s">
        <v>1109</v>
      </c>
      <c r="H117" s="218">
        <v>16</v>
      </c>
      <c r="I117" s="219"/>
      <c r="J117" s="220">
        <f>ROUND(I117*H117,2)</f>
        <v>0</v>
      </c>
      <c r="K117" s="216" t="s">
        <v>1411</v>
      </c>
      <c r="L117" s="46"/>
      <c r="M117" s="221" t="s">
        <v>19</v>
      </c>
      <c r="N117" s="222" t="s">
        <v>48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169</v>
      </c>
      <c r="AT117" s="225" t="s">
        <v>164</v>
      </c>
      <c r="AU117" s="225" t="s">
        <v>81</v>
      </c>
      <c r="AY117" s="19" t="s">
        <v>161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81</v>
      </c>
      <c r="BK117" s="226">
        <f>ROUND(I117*H117,2)</f>
        <v>0</v>
      </c>
      <c r="BL117" s="19" t="s">
        <v>169</v>
      </c>
      <c r="BM117" s="225" t="s">
        <v>1862</v>
      </c>
    </row>
    <row r="118" s="12" customFormat="1" ht="25.92" customHeight="1">
      <c r="A118" s="12"/>
      <c r="B118" s="198"/>
      <c r="C118" s="199"/>
      <c r="D118" s="200" t="s">
        <v>76</v>
      </c>
      <c r="E118" s="201" t="s">
        <v>1863</v>
      </c>
      <c r="F118" s="201" t="s">
        <v>1864</v>
      </c>
      <c r="G118" s="199"/>
      <c r="H118" s="199"/>
      <c r="I118" s="202"/>
      <c r="J118" s="203">
        <f>BK118</f>
        <v>0</v>
      </c>
      <c r="K118" s="199"/>
      <c r="L118" s="204"/>
      <c r="M118" s="205"/>
      <c r="N118" s="206"/>
      <c r="O118" s="206"/>
      <c r="P118" s="207">
        <f>SUM(P119:P135)</f>
        <v>0</v>
      </c>
      <c r="Q118" s="206"/>
      <c r="R118" s="207">
        <f>SUM(R119:R135)</f>
        <v>0.41301999999999994</v>
      </c>
      <c r="S118" s="206"/>
      <c r="T118" s="208">
        <f>SUM(T119:T135)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9" t="s">
        <v>85</v>
      </c>
      <c r="AT118" s="210" t="s">
        <v>76</v>
      </c>
      <c r="AU118" s="210" t="s">
        <v>77</v>
      </c>
      <c r="AY118" s="209" t="s">
        <v>161</v>
      </c>
      <c r="BK118" s="211">
        <f>SUM(BK119:BK135)</f>
        <v>0</v>
      </c>
    </row>
    <row r="119" s="2" customFormat="1" ht="24.15" customHeight="1">
      <c r="A119" s="40"/>
      <c r="B119" s="41"/>
      <c r="C119" s="214" t="s">
        <v>249</v>
      </c>
      <c r="D119" s="214" t="s">
        <v>164</v>
      </c>
      <c r="E119" s="215" t="s">
        <v>1865</v>
      </c>
      <c r="F119" s="216" t="s">
        <v>1866</v>
      </c>
      <c r="G119" s="217" t="s">
        <v>177</v>
      </c>
      <c r="H119" s="218">
        <v>54</v>
      </c>
      <c r="I119" s="219"/>
      <c r="J119" s="220">
        <f>ROUND(I119*H119,2)</f>
        <v>0</v>
      </c>
      <c r="K119" s="216" t="s">
        <v>168</v>
      </c>
      <c r="L119" s="46"/>
      <c r="M119" s="221" t="s">
        <v>19</v>
      </c>
      <c r="N119" s="222" t="s">
        <v>48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267</v>
      </c>
      <c r="AT119" s="225" t="s">
        <v>164</v>
      </c>
      <c r="AU119" s="225" t="s">
        <v>81</v>
      </c>
      <c r="AY119" s="19" t="s">
        <v>161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81</v>
      </c>
      <c r="BK119" s="226">
        <f>ROUND(I119*H119,2)</f>
        <v>0</v>
      </c>
      <c r="BL119" s="19" t="s">
        <v>267</v>
      </c>
      <c r="BM119" s="225" t="s">
        <v>1867</v>
      </c>
    </row>
    <row r="120" s="2" customFormat="1">
      <c r="A120" s="40"/>
      <c r="B120" s="41"/>
      <c r="C120" s="42"/>
      <c r="D120" s="227" t="s">
        <v>171</v>
      </c>
      <c r="E120" s="42"/>
      <c r="F120" s="228" t="s">
        <v>1868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171</v>
      </c>
      <c r="AU120" s="19" t="s">
        <v>81</v>
      </c>
    </row>
    <row r="121" s="2" customFormat="1" ht="16.5" customHeight="1">
      <c r="A121" s="40"/>
      <c r="B121" s="41"/>
      <c r="C121" s="214" t="s">
        <v>259</v>
      </c>
      <c r="D121" s="214" t="s">
        <v>164</v>
      </c>
      <c r="E121" s="215" t="s">
        <v>1869</v>
      </c>
      <c r="F121" s="216" t="s">
        <v>1870</v>
      </c>
      <c r="G121" s="217" t="s">
        <v>225</v>
      </c>
      <c r="H121" s="218">
        <v>572</v>
      </c>
      <c r="I121" s="219"/>
      <c r="J121" s="220">
        <f>ROUND(I121*H121,2)</f>
        <v>0</v>
      </c>
      <c r="K121" s="216" t="s">
        <v>1411</v>
      </c>
      <c r="L121" s="46"/>
      <c r="M121" s="221" t="s">
        <v>19</v>
      </c>
      <c r="N121" s="222" t="s">
        <v>48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267</v>
      </c>
      <c r="AT121" s="225" t="s">
        <v>164</v>
      </c>
      <c r="AU121" s="225" t="s">
        <v>81</v>
      </c>
      <c r="AY121" s="19" t="s">
        <v>161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81</v>
      </c>
      <c r="BK121" s="226">
        <f>ROUND(I121*H121,2)</f>
        <v>0</v>
      </c>
      <c r="BL121" s="19" t="s">
        <v>267</v>
      </c>
      <c r="BM121" s="225" t="s">
        <v>1871</v>
      </c>
    </row>
    <row r="122" s="2" customFormat="1" ht="24.15" customHeight="1">
      <c r="A122" s="40"/>
      <c r="B122" s="41"/>
      <c r="C122" s="214" t="s">
        <v>8</v>
      </c>
      <c r="D122" s="214" t="s">
        <v>164</v>
      </c>
      <c r="E122" s="215" t="s">
        <v>1872</v>
      </c>
      <c r="F122" s="216" t="s">
        <v>1873</v>
      </c>
      <c r="G122" s="217" t="s">
        <v>177</v>
      </c>
      <c r="H122" s="218">
        <v>4</v>
      </c>
      <c r="I122" s="219"/>
      <c r="J122" s="220">
        <f>ROUND(I122*H122,2)</f>
        <v>0</v>
      </c>
      <c r="K122" s="216" t="s">
        <v>168</v>
      </c>
      <c r="L122" s="46"/>
      <c r="M122" s="221" t="s">
        <v>19</v>
      </c>
      <c r="N122" s="222" t="s">
        <v>48</v>
      </c>
      <c r="O122" s="86"/>
      <c r="P122" s="223">
        <f>O122*H122</f>
        <v>0</v>
      </c>
      <c r="Q122" s="223">
        <v>0.0018749999999999999</v>
      </c>
      <c r="R122" s="223">
        <f>Q122*H122</f>
        <v>0.0074999999999999997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267</v>
      </c>
      <c r="AT122" s="225" t="s">
        <v>164</v>
      </c>
      <c r="AU122" s="225" t="s">
        <v>81</v>
      </c>
      <c r="AY122" s="19" t="s">
        <v>161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81</v>
      </c>
      <c r="BK122" s="226">
        <f>ROUND(I122*H122,2)</f>
        <v>0</v>
      </c>
      <c r="BL122" s="19" t="s">
        <v>267</v>
      </c>
      <c r="BM122" s="225" t="s">
        <v>1874</v>
      </c>
    </row>
    <row r="123" s="2" customFormat="1">
      <c r="A123" s="40"/>
      <c r="B123" s="41"/>
      <c r="C123" s="42"/>
      <c r="D123" s="227" t="s">
        <v>171</v>
      </c>
      <c r="E123" s="42"/>
      <c r="F123" s="228" t="s">
        <v>1875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171</v>
      </c>
      <c r="AU123" s="19" t="s">
        <v>81</v>
      </c>
    </row>
    <row r="124" s="2" customFormat="1" ht="16.5" customHeight="1">
      <c r="A124" s="40"/>
      <c r="B124" s="41"/>
      <c r="C124" s="214" t="s">
        <v>267</v>
      </c>
      <c r="D124" s="214" t="s">
        <v>164</v>
      </c>
      <c r="E124" s="215" t="s">
        <v>1876</v>
      </c>
      <c r="F124" s="216" t="s">
        <v>1877</v>
      </c>
      <c r="G124" s="217" t="s">
        <v>225</v>
      </c>
      <c r="H124" s="218">
        <v>312</v>
      </c>
      <c r="I124" s="219"/>
      <c r="J124" s="220">
        <f>ROUND(I124*H124,2)</f>
        <v>0</v>
      </c>
      <c r="K124" s="216" t="s">
        <v>168</v>
      </c>
      <c r="L124" s="46"/>
      <c r="M124" s="221" t="s">
        <v>19</v>
      </c>
      <c r="N124" s="222" t="s">
        <v>48</v>
      </c>
      <c r="O124" s="86"/>
      <c r="P124" s="223">
        <f>O124*H124</f>
        <v>0</v>
      </c>
      <c r="Q124" s="223">
        <v>0.00046000000000000001</v>
      </c>
      <c r="R124" s="223">
        <f>Q124*H124</f>
        <v>0.14352000000000001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267</v>
      </c>
      <c r="AT124" s="225" t="s">
        <v>164</v>
      </c>
      <c r="AU124" s="225" t="s">
        <v>81</v>
      </c>
      <c r="AY124" s="19" t="s">
        <v>161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81</v>
      </c>
      <c r="BK124" s="226">
        <f>ROUND(I124*H124,2)</f>
        <v>0</v>
      </c>
      <c r="BL124" s="19" t="s">
        <v>267</v>
      </c>
      <c r="BM124" s="225" t="s">
        <v>1878</v>
      </c>
    </row>
    <row r="125" s="2" customFormat="1">
      <c r="A125" s="40"/>
      <c r="B125" s="41"/>
      <c r="C125" s="42"/>
      <c r="D125" s="227" t="s">
        <v>171</v>
      </c>
      <c r="E125" s="42"/>
      <c r="F125" s="228" t="s">
        <v>1879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171</v>
      </c>
      <c r="AU125" s="19" t="s">
        <v>81</v>
      </c>
    </row>
    <row r="126" s="2" customFormat="1" ht="16.5" customHeight="1">
      <c r="A126" s="40"/>
      <c r="B126" s="41"/>
      <c r="C126" s="214" t="s">
        <v>275</v>
      </c>
      <c r="D126" s="214" t="s">
        <v>164</v>
      </c>
      <c r="E126" s="215" t="s">
        <v>1880</v>
      </c>
      <c r="F126" s="216" t="s">
        <v>1881</v>
      </c>
      <c r="G126" s="217" t="s">
        <v>225</v>
      </c>
      <c r="H126" s="218">
        <v>32</v>
      </c>
      <c r="I126" s="219"/>
      <c r="J126" s="220">
        <f>ROUND(I126*H126,2)</f>
        <v>0</v>
      </c>
      <c r="K126" s="216" t="s">
        <v>168</v>
      </c>
      <c r="L126" s="46"/>
      <c r="M126" s="221" t="s">
        <v>19</v>
      </c>
      <c r="N126" s="222" t="s">
        <v>48</v>
      </c>
      <c r="O126" s="86"/>
      <c r="P126" s="223">
        <f>O126*H126</f>
        <v>0</v>
      </c>
      <c r="Q126" s="223">
        <v>0.00055999999999999995</v>
      </c>
      <c r="R126" s="223">
        <f>Q126*H126</f>
        <v>0.017919999999999998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267</v>
      </c>
      <c r="AT126" s="225" t="s">
        <v>164</v>
      </c>
      <c r="AU126" s="225" t="s">
        <v>81</v>
      </c>
      <c r="AY126" s="19" t="s">
        <v>161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81</v>
      </c>
      <c r="BK126" s="226">
        <f>ROUND(I126*H126,2)</f>
        <v>0</v>
      </c>
      <c r="BL126" s="19" t="s">
        <v>267</v>
      </c>
      <c r="BM126" s="225" t="s">
        <v>1882</v>
      </c>
    </row>
    <row r="127" s="2" customFormat="1">
      <c r="A127" s="40"/>
      <c r="B127" s="41"/>
      <c r="C127" s="42"/>
      <c r="D127" s="227" t="s">
        <v>171</v>
      </c>
      <c r="E127" s="42"/>
      <c r="F127" s="228" t="s">
        <v>1883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171</v>
      </c>
      <c r="AU127" s="19" t="s">
        <v>81</v>
      </c>
    </row>
    <row r="128" s="2" customFormat="1" ht="16.5" customHeight="1">
      <c r="A128" s="40"/>
      <c r="B128" s="41"/>
      <c r="C128" s="214" t="s">
        <v>280</v>
      </c>
      <c r="D128" s="214" t="s">
        <v>164</v>
      </c>
      <c r="E128" s="215" t="s">
        <v>1884</v>
      </c>
      <c r="F128" s="216" t="s">
        <v>1885</v>
      </c>
      <c r="G128" s="217" t="s">
        <v>225</v>
      </c>
      <c r="H128" s="218">
        <v>72</v>
      </c>
      <c r="I128" s="219"/>
      <c r="J128" s="220">
        <f>ROUND(I128*H128,2)</f>
        <v>0</v>
      </c>
      <c r="K128" s="216" t="s">
        <v>168</v>
      </c>
      <c r="L128" s="46"/>
      <c r="M128" s="221" t="s">
        <v>19</v>
      </c>
      <c r="N128" s="222" t="s">
        <v>48</v>
      </c>
      <c r="O128" s="86"/>
      <c r="P128" s="223">
        <f>O128*H128</f>
        <v>0</v>
      </c>
      <c r="Q128" s="223">
        <v>0.00071000000000000002</v>
      </c>
      <c r="R128" s="223">
        <f>Q128*H128</f>
        <v>0.051119999999999999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267</v>
      </c>
      <c r="AT128" s="225" t="s">
        <v>164</v>
      </c>
      <c r="AU128" s="225" t="s">
        <v>81</v>
      </c>
      <c r="AY128" s="19" t="s">
        <v>161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81</v>
      </c>
      <c r="BK128" s="226">
        <f>ROUND(I128*H128,2)</f>
        <v>0</v>
      </c>
      <c r="BL128" s="19" t="s">
        <v>267</v>
      </c>
      <c r="BM128" s="225" t="s">
        <v>1886</v>
      </c>
    </row>
    <row r="129" s="2" customFormat="1">
      <c r="A129" s="40"/>
      <c r="B129" s="41"/>
      <c r="C129" s="42"/>
      <c r="D129" s="227" t="s">
        <v>171</v>
      </c>
      <c r="E129" s="42"/>
      <c r="F129" s="228" t="s">
        <v>1887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171</v>
      </c>
      <c r="AU129" s="19" t="s">
        <v>81</v>
      </c>
    </row>
    <row r="130" s="2" customFormat="1" ht="16.5" customHeight="1">
      <c r="A130" s="40"/>
      <c r="B130" s="41"/>
      <c r="C130" s="214" t="s">
        <v>285</v>
      </c>
      <c r="D130" s="214" t="s">
        <v>164</v>
      </c>
      <c r="E130" s="215" t="s">
        <v>1888</v>
      </c>
      <c r="F130" s="216" t="s">
        <v>1889</v>
      </c>
      <c r="G130" s="217" t="s">
        <v>225</v>
      </c>
      <c r="H130" s="218">
        <v>144</v>
      </c>
      <c r="I130" s="219"/>
      <c r="J130" s="220">
        <f>ROUND(I130*H130,2)</f>
        <v>0</v>
      </c>
      <c r="K130" s="216" t="s">
        <v>168</v>
      </c>
      <c r="L130" s="46"/>
      <c r="M130" s="221" t="s">
        <v>19</v>
      </c>
      <c r="N130" s="222" t="s">
        <v>48</v>
      </c>
      <c r="O130" s="86"/>
      <c r="P130" s="223">
        <f>O130*H130</f>
        <v>0</v>
      </c>
      <c r="Q130" s="223">
        <v>0.00125</v>
      </c>
      <c r="R130" s="223">
        <f>Q130*H130</f>
        <v>0.17999999999999999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267</v>
      </c>
      <c r="AT130" s="225" t="s">
        <v>164</v>
      </c>
      <c r="AU130" s="225" t="s">
        <v>81</v>
      </c>
      <c r="AY130" s="19" t="s">
        <v>161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81</v>
      </c>
      <c r="BK130" s="226">
        <f>ROUND(I130*H130,2)</f>
        <v>0</v>
      </c>
      <c r="BL130" s="19" t="s">
        <v>267</v>
      </c>
      <c r="BM130" s="225" t="s">
        <v>1890</v>
      </c>
    </row>
    <row r="131" s="2" customFormat="1">
      <c r="A131" s="40"/>
      <c r="B131" s="41"/>
      <c r="C131" s="42"/>
      <c r="D131" s="227" t="s">
        <v>171</v>
      </c>
      <c r="E131" s="42"/>
      <c r="F131" s="228" t="s">
        <v>1891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171</v>
      </c>
      <c r="AU131" s="19" t="s">
        <v>81</v>
      </c>
    </row>
    <row r="132" s="2" customFormat="1" ht="16.5" customHeight="1">
      <c r="A132" s="40"/>
      <c r="B132" s="41"/>
      <c r="C132" s="214" t="s">
        <v>291</v>
      </c>
      <c r="D132" s="214" t="s">
        <v>164</v>
      </c>
      <c r="E132" s="215" t="s">
        <v>1892</v>
      </c>
      <c r="F132" s="216" t="s">
        <v>1893</v>
      </c>
      <c r="G132" s="217" t="s">
        <v>225</v>
      </c>
      <c r="H132" s="218">
        <v>8</v>
      </c>
      <c r="I132" s="219"/>
      <c r="J132" s="220">
        <f>ROUND(I132*H132,2)</f>
        <v>0</v>
      </c>
      <c r="K132" s="216" t="s">
        <v>168</v>
      </c>
      <c r="L132" s="46"/>
      <c r="M132" s="221" t="s">
        <v>19</v>
      </c>
      <c r="N132" s="222" t="s">
        <v>48</v>
      </c>
      <c r="O132" s="86"/>
      <c r="P132" s="223">
        <f>O132*H132</f>
        <v>0</v>
      </c>
      <c r="Q132" s="223">
        <v>0.0016199999999999999</v>
      </c>
      <c r="R132" s="223">
        <f>Q132*H132</f>
        <v>0.012959999999999999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267</v>
      </c>
      <c r="AT132" s="225" t="s">
        <v>164</v>
      </c>
      <c r="AU132" s="225" t="s">
        <v>81</v>
      </c>
      <c r="AY132" s="19" t="s">
        <v>161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81</v>
      </c>
      <c r="BK132" s="226">
        <f>ROUND(I132*H132,2)</f>
        <v>0</v>
      </c>
      <c r="BL132" s="19" t="s">
        <v>267</v>
      </c>
      <c r="BM132" s="225" t="s">
        <v>1894</v>
      </c>
    </row>
    <row r="133" s="2" customFormat="1">
      <c r="A133" s="40"/>
      <c r="B133" s="41"/>
      <c r="C133" s="42"/>
      <c r="D133" s="227" t="s">
        <v>171</v>
      </c>
      <c r="E133" s="42"/>
      <c r="F133" s="228" t="s">
        <v>1895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171</v>
      </c>
      <c r="AU133" s="19" t="s">
        <v>81</v>
      </c>
    </row>
    <row r="134" s="2" customFormat="1" ht="24.15" customHeight="1">
      <c r="A134" s="40"/>
      <c r="B134" s="41"/>
      <c r="C134" s="214" t="s">
        <v>7</v>
      </c>
      <c r="D134" s="214" t="s">
        <v>164</v>
      </c>
      <c r="E134" s="215" t="s">
        <v>1896</v>
      </c>
      <c r="F134" s="216" t="s">
        <v>1897</v>
      </c>
      <c r="G134" s="217" t="s">
        <v>529</v>
      </c>
      <c r="H134" s="287"/>
      <c r="I134" s="219"/>
      <c r="J134" s="220">
        <f>ROUND(I134*H134,2)</f>
        <v>0</v>
      </c>
      <c r="K134" s="216" t="s">
        <v>168</v>
      </c>
      <c r="L134" s="46"/>
      <c r="M134" s="221" t="s">
        <v>19</v>
      </c>
      <c r="N134" s="222" t="s">
        <v>48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267</v>
      </c>
      <c r="AT134" s="225" t="s">
        <v>164</v>
      </c>
      <c r="AU134" s="225" t="s">
        <v>81</v>
      </c>
      <c r="AY134" s="19" t="s">
        <v>161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81</v>
      </c>
      <c r="BK134" s="226">
        <f>ROUND(I134*H134,2)</f>
        <v>0</v>
      </c>
      <c r="BL134" s="19" t="s">
        <v>267</v>
      </c>
      <c r="BM134" s="225" t="s">
        <v>1898</v>
      </c>
    </row>
    <row r="135" s="2" customFormat="1">
      <c r="A135" s="40"/>
      <c r="B135" s="41"/>
      <c r="C135" s="42"/>
      <c r="D135" s="227" t="s">
        <v>171</v>
      </c>
      <c r="E135" s="42"/>
      <c r="F135" s="228" t="s">
        <v>1899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171</v>
      </c>
      <c r="AU135" s="19" t="s">
        <v>81</v>
      </c>
    </row>
    <row r="136" s="12" customFormat="1" ht="25.92" customHeight="1">
      <c r="A136" s="12"/>
      <c r="B136" s="198"/>
      <c r="C136" s="199"/>
      <c r="D136" s="200" t="s">
        <v>76</v>
      </c>
      <c r="E136" s="201" t="s">
        <v>1900</v>
      </c>
      <c r="F136" s="201" t="s">
        <v>1901</v>
      </c>
      <c r="G136" s="199"/>
      <c r="H136" s="199"/>
      <c r="I136" s="202"/>
      <c r="J136" s="203">
        <f>BK136</f>
        <v>0</v>
      </c>
      <c r="K136" s="199"/>
      <c r="L136" s="204"/>
      <c r="M136" s="205"/>
      <c r="N136" s="206"/>
      <c r="O136" s="206"/>
      <c r="P136" s="207">
        <f>SUM(P137:P165)</f>
        <v>0</v>
      </c>
      <c r="Q136" s="206"/>
      <c r="R136" s="207">
        <f>SUM(R137:R165)</f>
        <v>0.0075868007999999997</v>
      </c>
      <c r="S136" s="206"/>
      <c r="T136" s="208">
        <f>SUM(T137:T165)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9" t="s">
        <v>85</v>
      </c>
      <c r="AT136" s="210" t="s">
        <v>76</v>
      </c>
      <c r="AU136" s="210" t="s">
        <v>77</v>
      </c>
      <c r="AY136" s="209" t="s">
        <v>161</v>
      </c>
      <c r="BK136" s="211">
        <f>SUM(BK137:BK165)</f>
        <v>0</v>
      </c>
    </row>
    <row r="137" s="2" customFormat="1" ht="16.5" customHeight="1">
      <c r="A137" s="40"/>
      <c r="B137" s="41"/>
      <c r="C137" s="214" t="s">
        <v>306</v>
      </c>
      <c r="D137" s="214" t="s">
        <v>164</v>
      </c>
      <c r="E137" s="215" t="s">
        <v>1902</v>
      </c>
      <c r="F137" s="216" t="s">
        <v>1903</v>
      </c>
      <c r="G137" s="217" t="s">
        <v>177</v>
      </c>
      <c r="H137" s="218">
        <v>4</v>
      </c>
      <c r="I137" s="219"/>
      <c r="J137" s="220">
        <f>ROUND(I137*H137,2)</f>
        <v>0</v>
      </c>
      <c r="K137" s="216" t="s">
        <v>168</v>
      </c>
      <c r="L137" s="46"/>
      <c r="M137" s="221" t="s">
        <v>19</v>
      </c>
      <c r="N137" s="222" t="s">
        <v>48</v>
      </c>
      <c r="O137" s="86"/>
      <c r="P137" s="223">
        <f>O137*H137</f>
        <v>0</v>
      </c>
      <c r="Q137" s="223">
        <v>2.957E-05</v>
      </c>
      <c r="R137" s="223">
        <f>Q137*H137</f>
        <v>0.00011828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267</v>
      </c>
      <c r="AT137" s="225" t="s">
        <v>164</v>
      </c>
      <c r="AU137" s="225" t="s">
        <v>81</v>
      </c>
      <c r="AY137" s="19" t="s">
        <v>161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81</v>
      </c>
      <c r="BK137" s="226">
        <f>ROUND(I137*H137,2)</f>
        <v>0</v>
      </c>
      <c r="BL137" s="19" t="s">
        <v>267</v>
      </c>
      <c r="BM137" s="225" t="s">
        <v>1904</v>
      </c>
    </row>
    <row r="138" s="2" customFormat="1">
      <c r="A138" s="40"/>
      <c r="B138" s="41"/>
      <c r="C138" s="42"/>
      <c r="D138" s="227" t="s">
        <v>171</v>
      </c>
      <c r="E138" s="42"/>
      <c r="F138" s="228" t="s">
        <v>1905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171</v>
      </c>
      <c r="AU138" s="19" t="s">
        <v>81</v>
      </c>
    </row>
    <row r="139" s="2" customFormat="1" ht="16.5" customHeight="1">
      <c r="A139" s="40"/>
      <c r="B139" s="41"/>
      <c r="C139" s="214" t="s">
        <v>314</v>
      </c>
      <c r="D139" s="214" t="s">
        <v>164</v>
      </c>
      <c r="E139" s="215" t="s">
        <v>1906</v>
      </c>
      <c r="F139" s="216" t="s">
        <v>1907</v>
      </c>
      <c r="G139" s="217" t="s">
        <v>177</v>
      </c>
      <c r="H139" s="218">
        <v>4</v>
      </c>
      <c r="I139" s="219"/>
      <c r="J139" s="220">
        <f>ROUND(I139*H139,2)</f>
        <v>0</v>
      </c>
      <c r="K139" s="216" t="s">
        <v>168</v>
      </c>
      <c r="L139" s="46"/>
      <c r="M139" s="221" t="s">
        <v>19</v>
      </c>
      <c r="N139" s="222" t="s">
        <v>48</v>
      </c>
      <c r="O139" s="86"/>
      <c r="P139" s="223">
        <f>O139*H139</f>
        <v>0</v>
      </c>
      <c r="Q139" s="223">
        <v>0.00014435819999999999</v>
      </c>
      <c r="R139" s="223">
        <f>Q139*H139</f>
        <v>0.00057743279999999996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267</v>
      </c>
      <c r="AT139" s="225" t="s">
        <v>164</v>
      </c>
      <c r="AU139" s="225" t="s">
        <v>81</v>
      </c>
      <c r="AY139" s="19" t="s">
        <v>161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81</v>
      </c>
      <c r="BK139" s="226">
        <f>ROUND(I139*H139,2)</f>
        <v>0</v>
      </c>
      <c r="BL139" s="19" t="s">
        <v>267</v>
      </c>
      <c r="BM139" s="225" t="s">
        <v>1908</v>
      </c>
    </row>
    <row r="140" s="2" customFormat="1">
      <c r="A140" s="40"/>
      <c r="B140" s="41"/>
      <c r="C140" s="42"/>
      <c r="D140" s="227" t="s">
        <v>171</v>
      </c>
      <c r="E140" s="42"/>
      <c r="F140" s="228" t="s">
        <v>1909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171</v>
      </c>
      <c r="AU140" s="19" t="s">
        <v>81</v>
      </c>
    </row>
    <row r="141" s="2" customFormat="1" ht="16.5" customHeight="1">
      <c r="A141" s="40"/>
      <c r="B141" s="41"/>
      <c r="C141" s="214" t="s">
        <v>322</v>
      </c>
      <c r="D141" s="214" t="s">
        <v>164</v>
      </c>
      <c r="E141" s="215" t="s">
        <v>1910</v>
      </c>
      <c r="F141" s="216" t="s">
        <v>1911</v>
      </c>
      <c r="G141" s="217" t="s">
        <v>177</v>
      </c>
      <c r="H141" s="218">
        <v>1</v>
      </c>
      <c r="I141" s="219"/>
      <c r="J141" s="220">
        <f>ROUND(I141*H141,2)</f>
        <v>0</v>
      </c>
      <c r="K141" s="216" t="s">
        <v>168</v>
      </c>
      <c r="L141" s="46"/>
      <c r="M141" s="221" t="s">
        <v>19</v>
      </c>
      <c r="N141" s="222" t="s">
        <v>48</v>
      </c>
      <c r="O141" s="86"/>
      <c r="P141" s="223">
        <f>O141*H141</f>
        <v>0</v>
      </c>
      <c r="Q141" s="223">
        <v>2.957E-05</v>
      </c>
      <c r="R141" s="223">
        <f>Q141*H141</f>
        <v>2.957E-05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267</v>
      </c>
      <c r="AT141" s="225" t="s">
        <v>164</v>
      </c>
      <c r="AU141" s="225" t="s">
        <v>81</v>
      </c>
      <c r="AY141" s="19" t="s">
        <v>161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81</v>
      </c>
      <c r="BK141" s="226">
        <f>ROUND(I141*H141,2)</f>
        <v>0</v>
      </c>
      <c r="BL141" s="19" t="s">
        <v>267</v>
      </c>
      <c r="BM141" s="225" t="s">
        <v>1912</v>
      </c>
    </row>
    <row r="142" s="2" customFormat="1">
      <c r="A142" s="40"/>
      <c r="B142" s="41"/>
      <c r="C142" s="42"/>
      <c r="D142" s="227" t="s">
        <v>171</v>
      </c>
      <c r="E142" s="42"/>
      <c r="F142" s="228" t="s">
        <v>1913</v>
      </c>
      <c r="G142" s="42"/>
      <c r="H142" s="42"/>
      <c r="I142" s="229"/>
      <c r="J142" s="42"/>
      <c r="K142" s="42"/>
      <c r="L142" s="46"/>
      <c r="M142" s="230"/>
      <c r="N142" s="231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171</v>
      </c>
      <c r="AU142" s="19" t="s">
        <v>81</v>
      </c>
    </row>
    <row r="143" s="2" customFormat="1" ht="16.5" customHeight="1">
      <c r="A143" s="40"/>
      <c r="B143" s="41"/>
      <c r="C143" s="214" t="s">
        <v>335</v>
      </c>
      <c r="D143" s="214" t="s">
        <v>164</v>
      </c>
      <c r="E143" s="215" t="s">
        <v>1914</v>
      </c>
      <c r="F143" s="216" t="s">
        <v>1915</v>
      </c>
      <c r="G143" s="217" t="s">
        <v>177</v>
      </c>
      <c r="H143" s="218">
        <v>1</v>
      </c>
      <c r="I143" s="219"/>
      <c r="J143" s="220">
        <f>ROUND(I143*H143,2)</f>
        <v>0</v>
      </c>
      <c r="K143" s="216" t="s">
        <v>168</v>
      </c>
      <c r="L143" s="46"/>
      <c r="M143" s="221" t="s">
        <v>19</v>
      </c>
      <c r="N143" s="222" t="s">
        <v>48</v>
      </c>
      <c r="O143" s="86"/>
      <c r="P143" s="223">
        <f>O143*H143</f>
        <v>0</v>
      </c>
      <c r="Q143" s="223">
        <v>2.957E-05</v>
      </c>
      <c r="R143" s="223">
        <f>Q143*H143</f>
        <v>2.957E-05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267</v>
      </c>
      <c r="AT143" s="225" t="s">
        <v>164</v>
      </c>
      <c r="AU143" s="225" t="s">
        <v>81</v>
      </c>
      <c r="AY143" s="19" t="s">
        <v>161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81</v>
      </c>
      <c r="BK143" s="226">
        <f>ROUND(I143*H143,2)</f>
        <v>0</v>
      </c>
      <c r="BL143" s="19" t="s">
        <v>267</v>
      </c>
      <c r="BM143" s="225" t="s">
        <v>1916</v>
      </c>
    </row>
    <row r="144" s="2" customFormat="1">
      <c r="A144" s="40"/>
      <c r="B144" s="41"/>
      <c r="C144" s="42"/>
      <c r="D144" s="227" t="s">
        <v>171</v>
      </c>
      <c r="E144" s="42"/>
      <c r="F144" s="228" t="s">
        <v>1917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171</v>
      </c>
      <c r="AU144" s="19" t="s">
        <v>81</v>
      </c>
    </row>
    <row r="145" s="2" customFormat="1" ht="16.5" customHeight="1">
      <c r="A145" s="40"/>
      <c r="B145" s="41"/>
      <c r="C145" s="214" t="s">
        <v>345</v>
      </c>
      <c r="D145" s="214" t="s">
        <v>164</v>
      </c>
      <c r="E145" s="215" t="s">
        <v>1918</v>
      </c>
      <c r="F145" s="216" t="s">
        <v>1903</v>
      </c>
      <c r="G145" s="217" t="s">
        <v>177</v>
      </c>
      <c r="H145" s="218">
        <v>27</v>
      </c>
      <c r="I145" s="219"/>
      <c r="J145" s="220">
        <f>ROUND(I145*H145,2)</f>
        <v>0</v>
      </c>
      <c r="K145" s="216" t="s">
        <v>168</v>
      </c>
      <c r="L145" s="46"/>
      <c r="M145" s="221" t="s">
        <v>19</v>
      </c>
      <c r="N145" s="222" t="s">
        <v>48</v>
      </c>
      <c r="O145" s="86"/>
      <c r="P145" s="223">
        <f>O145*H145</f>
        <v>0</v>
      </c>
      <c r="Q145" s="223">
        <v>2.957E-05</v>
      </c>
      <c r="R145" s="223">
        <f>Q145*H145</f>
        <v>0.00079838999999999995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267</v>
      </c>
      <c r="AT145" s="225" t="s">
        <v>164</v>
      </c>
      <c r="AU145" s="225" t="s">
        <v>81</v>
      </c>
      <c r="AY145" s="19" t="s">
        <v>161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81</v>
      </c>
      <c r="BK145" s="226">
        <f>ROUND(I145*H145,2)</f>
        <v>0</v>
      </c>
      <c r="BL145" s="19" t="s">
        <v>267</v>
      </c>
      <c r="BM145" s="225" t="s">
        <v>1919</v>
      </c>
    </row>
    <row r="146" s="2" customFormat="1">
      <c r="A146" s="40"/>
      <c r="B146" s="41"/>
      <c r="C146" s="42"/>
      <c r="D146" s="227" t="s">
        <v>171</v>
      </c>
      <c r="E146" s="42"/>
      <c r="F146" s="228" t="s">
        <v>1920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171</v>
      </c>
      <c r="AU146" s="19" t="s">
        <v>81</v>
      </c>
    </row>
    <row r="147" s="2" customFormat="1" ht="16.5" customHeight="1">
      <c r="A147" s="40"/>
      <c r="B147" s="41"/>
      <c r="C147" s="214" t="s">
        <v>354</v>
      </c>
      <c r="D147" s="214" t="s">
        <v>164</v>
      </c>
      <c r="E147" s="215" t="s">
        <v>1921</v>
      </c>
      <c r="F147" s="216" t="s">
        <v>1922</v>
      </c>
      <c r="G147" s="217" t="s">
        <v>177</v>
      </c>
      <c r="H147" s="218">
        <v>4</v>
      </c>
      <c r="I147" s="219"/>
      <c r="J147" s="220">
        <f>ROUND(I147*H147,2)</f>
        <v>0</v>
      </c>
      <c r="K147" s="216" t="s">
        <v>1411</v>
      </c>
      <c r="L147" s="46"/>
      <c r="M147" s="221" t="s">
        <v>19</v>
      </c>
      <c r="N147" s="222" t="s">
        <v>48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267</v>
      </c>
      <c r="AT147" s="225" t="s">
        <v>164</v>
      </c>
      <c r="AU147" s="225" t="s">
        <v>81</v>
      </c>
      <c r="AY147" s="19" t="s">
        <v>161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81</v>
      </c>
      <c r="BK147" s="226">
        <f>ROUND(I147*H147,2)</f>
        <v>0</v>
      </c>
      <c r="BL147" s="19" t="s">
        <v>267</v>
      </c>
      <c r="BM147" s="225" t="s">
        <v>1923</v>
      </c>
    </row>
    <row r="148" s="2" customFormat="1" ht="16.5" customHeight="1">
      <c r="A148" s="40"/>
      <c r="B148" s="41"/>
      <c r="C148" s="214" t="s">
        <v>365</v>
      </c>
      <c r="D148" s="214" t="s">
        <v>164</v>
      </c>
      <c r="E148" s="215" t="s">
        <v>1924</v>
      </c>
      <c r="F148" s="216" t="s">
        <v>1925</v>
      </c>
      <c r="G148" s="217" t="s">
        <v>177</v>
      </c>
      <c r="H148" s="218">
        <v>1</v>
      </c>
      <c r="I148" s="219"/>
      <c r="J148" s="220">
        <f>ROUND(I148*H148,2)</f>
        <v>0</v>
      </c>
      <c r="K148" s="216" t="s">
        <v>1411</v>
      </c>
      <c r="L148" s="46"/>
      <c r="M148" s="221" t="s">
        <v>19</v>
      </c>
      <c r="N148" s="222" t="s">
        <v>48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267</v>
      </c>
      <c r="AT148" s="225" t="s">
        <v>164</v>
      </c>
      <c r="AU148" s="225" t="s">
        <v>81</v>
      </c>
      <c r="AY148" s="19" t="s">
        <v>161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81</v>
      </c>
      <c r="BK148" s="226">
        <f>ROUND(I148*H148,2)</f>
        <v>0</v>
      </c>
      <c r="BL148" s="19" t="s">
        <v>267</v>
      </c>
      <c r="BM148" s="225" t="s">
        <v>1926</v>
      </c>
    </row>
    <row r="149" s="2" customFormat="1" ht="16.5" customHeight="1">
      <c r="A149" s="40"/>
      <c r="B149" s="41"/>
      <c r="C149" s="214" t="s">
        <v>372</v>
      </c>
      <c r="D149" s="214" t="s">
        <v>164</v>
      </c>
      <c r="E149" s="215" t="s">
        <v>1927</v>
      </c>
      <c r="F149" s="216" t="s">
        <v>1928</v>
      </c>
      <c r="G149" s="217" t="s">
        <v>177</v>
      </c>
      <c r="H149" s="218">
        <v>4</v>
      </c>
      <c r="I149" s="219"/>
      <c r="J149" s="220">
        <f>ROUND(I149*H149,2)</f>
        <v>0</v>
      </c>
      <c r="K149" s="216" t="s">
        <v>168</v>
      </c>
      <c r="L149" s="46"/>
      <c r="M149" s="221" t="s">
        <v>19</v>
      </c>
      <c r="N149" s="222" t="s">
        <v>48</v>
      </c>
      <c r="O149" s="86"/>
      <c r="P149" s="223">
        <f>O149*H149</f>
        <v>0</v>
      </c>
      <c r="Q149" s="223">
        <v>0.00027</v>
      </c>
      <c r="R149" s="223">
        <f>Q149*H149</f>
        <v>0.00108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267</v>
      </c>
      <c r="AT149" s="225" t="s">
        <v>164</v>
      </c>
      <c r="AU149" s="225" t="s">
        <v>81</v>
      </c>
      <c r="AY149" s="19" t="s">
        <v>161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81</v>
      </c>
      <c r="BK149" s="226">
        <f>ROUND(I149*H149,2)</f>
        <v>0</v>
      </c>
      <c r="BL149" s="19" t="s">
        <v>267</v>
      </c>
      <c r="BM149" s="225" t="s">
        <v>1929</v>
      </c>
    </row>
    <row r="150" s="2" customFormat="1">
      <c r="A150" s="40"/>
      <c r="B150" s="41"/>
      <c r="C150" s="42"/>
      <c r="D150" s="227" t="s">
        <v>171</v>
      </c>
      <c r="E150" s="42"/>
      <c r="F150" s="228" t="s">
        <v>1930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171</v>
      </c>
      <c r="AU150" s="19" t="s">
        <v>81</v>
      </c>
    </row>
    <row r="151" s="2" customFormat="1" ht="16.5" customHeight="1">
      <c r="A151" s="40"/>
      <c r="B151" s="41"/>
      <c r="C151" s="214" t="s">
        <v>378</v>
      </c>
      <c r="D151" s="214" t="s">
        <v>164</v>
      </c>
      <c r="E151" s="215" t="s">
        <v>1931</v>
      </c>
      <c r="F151" s="216" t="s">
        <v>1932</v>
      </c>
      <c r="G151" s="217" t="s">
        <v>177</v>
      </c>
      <c r="H151" s="218">
        <v>1</v>
      </c>
      <c r="I151" s="219"/>
      <c r="J151" s="220">
        <f>ROUND(I151*H151,2)</f>
        <v>0</v>
      </c>
      <c r="K151" s="216" t="s">
        <v>1411</v>
      </c>
      <c r="L151" s="46"/>
      <c r="M151" s="221" t="s">
        <v>19</v>
      </c>
      <c r="N151" s="222" t="s">
        <v>48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267</v>
      </c>
      <c r="AT151" s="225" t="s">
        <v>164</v>
      </c>
      <c r="AU151" s="225" t="s">
        <v>81</v>
      </c>
      <c r="AY151" s="19" t="s">
        <v>161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81</v>
      </c>
      <c r="BK151" s="226">
        <f>ROUND(I151*H151,2)</f>
        <v>0</v>
      </c>
      <c r="BL151" s="19" t="s">
        <v>267</v>
      </c>
      <c r="BM151" s="225" t="s">
        <v>1933</v>
      </c>
    </row>
    <row r="152" s="2" customFormat="1" ht="16.5" customHeight="1">
      <c r="A152" s="40"/>
      <c r="B152" s="41"/>
      <c r="C152" s="214" t="s">
        <v>387</v>
      </c>
      <c r="D152" s="214" t="s">
        <v>164</v>
      </c>
      <c r="E152" s="215" t="s">
        <v>1934</v>
      </c>
      <c r="F152" s="216" t="s">
        <v>1935</v>
      </c>
      <c r="G152" s="217" t="s">
        <v>177</v>
      </c>
      <c r="H152" s="218">
        <v>1</v>
      </c>
      <c r="I152" s="219"/>
      <c r="J152" s="220">
        <f>ROUND(I152*H152,2)</f>
        <v>0</v>
      </c>
      <c r="K152" s="216" t="s">
        <v>1411</v>
      </c>
      <c r="L152" s="46"/>
      <c r="M152" s="221" t="s">
        <v>19</v>
      </c>
      <c r="N152" s="222" t="s">
        <v>48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267</v>
      </c>
      <c r="AT152" s="225" t="s">
        <v>164</v>
      </c>
      <c r="AU152" s="225" t="s">
        <v>81</v>
      </c>
      <c r="AY152" s="19" t="s">
        <v>161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81</v>
      </c>
      <c r="BK152" s="226">
        <f>ROUND(I152*H152,2)</f>
        <v>0</v>
      </c>
      <c r="BL152" s="19" t="s">
        <v>267</v>
      </c>
      <c r="BM152" s="225" t="s">
        <v>1936</v>
      </c>
    </row>
    <row r="153" s="2" customFormat="1" ht="16.5" customHeight="1">
      <c r="A153" s="40"/>
      <c r="B153" s="41"/>
      <c r="C153" s="214" t="s">
        <v>394</v>
      </c>
      <c r="D153" s="214" t="s">
        <v>164</v>
      </c>
      <c r="E153" s="215" t="s">
        <v>1937</v>
      </c>
      <c r="F153" s="216" t="s">
        <v>1938</v>
      </c>
      <c r="G153" s="217" t="s">
        <v>177</v>
      </c>
      <c r="H153" s="218">
        <v>2</v>
      </c>
      <c r="I153" s="219"/>
      <c r="J153" s="220">
        <f>ROUND(I153*H153,2)</f>
        <v>0</v>
      </c>
      <c r="K153" s="216" t="s">
        <v>168</v>
      </c>
      <c r="L153" s="46"/>
      <c r="M153" s="221" t="s">
        <v>19</v>
      </c>
      <c r="N153" s="222" t="s">
        <v>48</v>
      </c>
      <c r="O153" s="86"/>
      <c r="P153" s="223">
        <f>O153*H153</f>
        <v>0</v>
      </c>
      <c r="Q153" s="223">
        <v>0.00026757000000000001</v>
      </c>
      <c r="R153" s="223">
        <f>Q153*H153</f>
        <v>0.00053514000000000003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267</v>
      </c>
      <c r="AT153" s="225" t="s">
        <v>164</v>
      </c>
      <c r="AU153" s="225" t="s">
        <v>81</v>
      </c>
      <c r="AY153" s="19" t="s">
        <v>161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81</v>
      </c>
      <c r="BK153" s="226">
        <f>ROUND(I153*H153,2)</f>
        <v>0</v>
      </c>
      <c r="BL153" s="19" t="s">
        <v>267</v>
      </c>
      <c r="BM153" s="225" t="s">
        <v>1939</v>
      </c>
    </row>
    <row r="154" s="2" customFormat="1">
      <c r="A154" s="40"/>
      <c r="B154" s="41"/>
      <c r="C154" s="42"/>
      <c r="D154" s="227" t="s">
        <v>171</v>
      </c>
      <c r="E154" s="42"/>
      <c r="F154" s="228" t="s">
        <v>1940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171</v>
      </c>
      <c r="AU154" s="19" t="s">
        <v>81</v>
      </c>
    </row>
    <row r="155" s="2" customFormat="1" ht="16.5" customHeight="1">
      <c r="A155" s="40"/>
      <c r="B155" s="41"/>
      <c r="C155" s="214" t="s">
        <v>401</v>
      </c>
      <c r="D155" s="214" t="s">
        <v>164</v>
      </c>
      <c r="E155" s="215" t="s">
        <v>1941</v>
      </c>
      <c r="F155" s="216" t="s">
        <v>1942</v>
      </c>
      <c r="G155" s="217" t="s">
        <v>177</v>
      </c>
      <c r="H155" s="218">
        <v>2</v>
      </c>
      <c r="I155" s="219"/>
      <c r="J155" s="220">
        <f>ROUND(I155*H155,2)</f>
        <v>0</v>
      </c>
      <c r="K155" s="216" t="s">
        <v>1411</v>
      </c>
      <c r="L155" s="46"/>
      <c r="M155" s="221" t="s">
        <v>19</v>
      </c>
      <c r="N155" s="222" t="s">
        <v>48</v>
      </c>
      <c r="O155" s="86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267</v>
      </c>
      <c r="AT155" s="225" t="s">
        <v>164</v>
      </c>
      <c r="AU155" s="225" t="s">
        <v>81</v>
      </c>
      <c r="AY155" s="19" t="s">
        <v>161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81</v>
      </c>
      <c r="BK155" s="226">
        <f>ROUND(I155*H155,2)</f>
        <v>0</v>
      </c>
      <c r="BL155" s="19" t="s">
        <v>267</v>
      </c>
      <c r="BM155" s="225" t="s">
        <v>1943</v>
      </c>
    </row>
    <row r="156" s="2" customFormat="1" ht="16.5" customHeight="1">
      <c r="A156" s="40"/>
      <c r="B156" s="41"/>
      <c r="C156" s="214" t="s">
        <v>408</v>
      </c>
      <c r="D156" s="214" t="s">
        <v>164</v>
      </c>
      <c r="E156" s="215" t="s">
        <v>1944</v>
      </c>
      <c r="F156" s="216" t="s">
        <v>1945</v>
      </c>
      <c r="G156" s="217" t="s">
        <v>177</v>
      </c>
      <c r="H156" s="218">
        <v>1</v>
      </c>
      <c r="I156" s="219"/>
      <c r="J156" s="220">
        <f>ROUND(I156*H156,2)</f>
        <v>0</v>
      </c>
      <c r="K156" s="216" t="s">
        <v>1411</v>
      </c>
      <c r="L156" s="46"/>
      <c r="M156" s="221" t="s">
        <v>19</v>
      </c>
      <c r="N156" s="222" t="s">
        <v>48</v>
      </c>
      <c r="O156" s="86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267</v>
      </c>
      <c r="AT156" s="225" t="s">
        <v>164</v>
      </c>
      <c r="AU156" s="225" t="s">
        <v>81</v>
      </c>
      <c r="AY156" s="19" t="s">
        <v>161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81</v>
      </c>
      <c r="BK156" s="226">
        <f>ROUND(I156*H156,2)</f>
        <v>0</v>
      </c>
      <c r="BL156" s="19" t="s">
        <v>267</v>
      </c>
      <c r="BM156" s="225" t="s">
        <v>1946</v>
      </c>
    </row>
    <row r="157" s="2" customFormat="1" ht="16.5" customHeight="1">
      <c r="A157" s="40"/>
      <c r="B157" s="41"/>
      <c r="C157" s="214" t="s">
        <v>414</v>
      </c>
      <c r="D157" s="214" t="s">
        <v>164</v>
      </c>
      <c r="E157" s="215" t="s">
        <v>1947</v>
      </c>
      <c r="F157" s="216" t="s">
        <v>1948</v>
      </c>
      <c r="G157" s="217" t="s">
        <v>177</v>
      </c>
      <c r="H157" s="218">
        <v>6</v>
      </c>
      <c r="I157" s="219"/>
      <c r="J157" s="220">
        <f>ROUND(I157*H157,2)</f>
        <v>0</v>
      </c>
      <c r="K157" s="216" t="s">
        <v>168</v>
      </c>
      <c r="L157" s="46"/>
      <c r="M157" s="221" t="s">
        <v>19</v>
      </c>
      <c r="N157" s="222" t="s">
        <v>48</v>
      </c>
      <c r="O157" s="86"/>
      <c r="P157" s="223">
        <f>O157*H157</f>
        <v>0</v>
      </c>
      <c r="Q157" s="223">
        <v>2.957E-05</v>
      </c>
      <c r="R157" s="223">
        <f>Q157*H157</f>
        <v>0.00017741999999999999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267</v>
      </c>
      <c r="AT157" s="225" t="s">
        <v>164</v>
      </c>
      <c r="AU157" s="225" t="s">
        <v>81</v>
      </c>
      <c r="AY157" s="19" t="s">
        <v>161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81</v>
      </c>
      <c r="BK157" s="226">
        <f>ROUND(I157*H157,2)</f>
        <v>0</v>
      </c>
      <c r="BL157" s="19" t="s">
        <v>267</v>
      </c>
      <c r="BM157" s="225" t="s">
        <v>1949</v>
      </c>
    </row>
    <row r="158" s="2" customFormat="1">
      <c r="A158" s="40"/>
      <c r="B158" s="41"/>
      <c r="C158" s="42"/>
      <c r="D158" s="227" t="s">
        <v>171</v>
      </c>
      <c r="E158" s="42"/>
      <c r="F158" s="228" t="s">
        <v>1950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171</v>
      </c>
      <c r="AU158" s="19" t="s">
        <v>81</v>
      </c>
    </row>
    <row r="159" s="2" customFormat="1" ht="16.5" customHeight="1">
      <c r="A159" s="40"/>
      <c r="B159" s="41"/>
      <c r="C159" s="214" t="s">
        <v>421</v>
      </c>
      <c r="D159" s="214" t="s">
        <v>164</v>
      </c>
      <c r="E159" s="215" t="s">
        <v>1951</v>
      </c>
      <c r="F159" s="216" t="s">
        <v>1952</v>
      </c>
      <c r="G159" s="217" t="s">
        <v>177</v>
      </c>
      <c r="H159" s="218">
        <v>54</v>
      </c>
      <c r="I159" s="219"/>
      <c r="J159" s="220">
        <f>ROUND(I159*H159,2)</f>
        <v>0</v>
      </c>
      <c r="K159" s="216" t="s">
        <v>168</v>
      </c>
      <c r="L159" s="46"/>
      <c r="M159" s="221" t="s">
        <v>19</v>
      </c>
      <c r="N159" s="222" t="s">
        <v>48</v>
      </c>
      <c r="O159" s="86"/>
      <c r="P159" s="223">
        <f>O159*H159</f>
        <v>0</v>
      </c>
      <c r="Q159" s="223">
        <v>7.8536999999999997E-05</v>
      </c>
      <c r="R159" s="223">
        <f>Q159*H159</f>
        <v>0.0042409980000000002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267</v>
      </c>
      <c r="AT159" s="225" t="s">
        <v>164</v>
      </c>
      <c r="AU159" s="225" t="s">
        <v>81</v>
      </c>
      <c r="AY159" s="19" t="s">
        <v>161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81</v>
      </c>
      <c r="BK159" s="226">
        <f>ROUND(I159*H159,2)</f>
        <v>0</v>
      </c>
      <c r="BL159" s="19" t="s">
        <v>267</v>
      </c>
      <c r="BM159" s="225" t="s">
        <v>1953</v>
      </c>
    </row>
    <row r="160" s="2" customFormat="1">
      <c r="A160" s="40"/>
      <c r="B160" s="41"/>
      <c r="C160" s="42"/>
      <c r="D160" s="227" t="s">
        <v>171</v>
      </c>
      <c r="E160" s="42"/>
      <c r="F160" s="228" t="s">
        <v>1954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171</v>
      </c>
      <c r="AU160" s="19" t="s">
        <v>81</v>
      </c>
    </row>
    <row r="161" s="2" customFormat="1" ht="16.5" customHeight="1">
      <c r="A161" s="40"/>
      <c r="B161" s="41"/>
      <c r="C161" s="214" t="s">
        <v>440</v>
      </c>
      <c r="D161" s="214" t="s">
        <v>164</v>
      </c>
      <c r="E161" s="215" t="s">
        <v>1955</v>
      </c>
      <c r="F161" s="216" t="s">
        <v>1956</v>
      </c>
      <c r="G161" s="217" t="s">
        <v>177</v>
      </c>
      <c r="H161" s="218">
        <v>27</v>
      </c>
      <c r="I161" s="219"/>
      <c r="J161" s="220">
        <f>ROUND(I161*H161,2)</f>
        <v>0</v>
      </c>
      <c r="K161" s="216" t="s">
        <v>1411</v>
      </c>
      <c r="L161" s="46"/>
      <c r="M161" s="221" t="s">
        <v>19</v>
      </c>
      <c r="N161" s="222" t="s">
        <v>48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267</v>
      </c>
      <c r="AT161" s="225" t="s">
        <v>164</v>
      </c>
      <c r="AU161" s="225" t="s">
        <v>81</v>
      </c>
      <c r="AY161" s="19" t="s">
        <v>161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81</v>
      </c>
      <c r="BK161" s="226">
        <f>ROUND(I161*H161,2)</f>
        <v>0</v>
      </c>
      <c r="BL161" s="19" t="s">
        <v>267</v>
      </c>
      <c r="BM161" s="225" t="s">
        <v>1957</v>
      </c>
    </row>
    <row r="162" s="2" customFormat="1" ht="16.5" customHeight="1">
      <c r="A162" s="40"/>
      <c r="B162" s="41"/>
      <c r="C162" s="214" t="s">
        <v>449</v>
      </c>
      <c r="D162" s="214" t="s">
        <v>164</v>
      </c>
      <c r="E162" s="215" t="s">
        <v>1958</v>
      </c>
      <c r="F162" s="216" t="s">
        <v>1959</v>
      </c>
      <c r="G162" s="217" t="s">
        <v>177</v>
      </c>
      <c r="H162" s="218">
        <v>27</v>
      </c>
      <c r="I162" s="219"/>
      <c r="J162" s="220">
        <f>ROUND(I162*H162,2)</f>
        <v>0</v>
      </c>
      <c r="K162" s="216" t="s">
        <v>1411</v>
      </c>
      <c r="L162" s="46"/>
      <c r="M162" s="221" t="s">
        <v>19</v>
      </c>
      <c r="N162" s="222" t="s">
        <v>48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267</v>
      </c>
      <c r="AT162" s="225" t="s">
        <v>164</v>
      </c>
      <c r="AU162" s="225" t="s">
        <v>81</v>
      </c>
      <c r="AY162" s="19" t="s">
        <v>161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81</v>
      </c>
      <c r="BK162" s="226">
        <f>ROUND(I162*H162,2)</f>
        <v>0</v>
      </c>
      <c r="BL162" s="19" t="s">
        <v>267</v>
      </c>
      <c r="BM162" s="225" t="s">
        <v>1960</v>
      </c>
    </row>
    <row r="163" s="2" customFormat="1" ht="16.5" customHeight="1">
      <c r="A163" s="40"/>
      <c r="B163" s="41"/>
      <c r="C163" s="214" t="s">
        <v>457</v>
      </c>
      <c r="D163" s="214" t="s">
        <v>164</v>
      </c>
      <c r="E163" s="215" t="s">
        <v>1961</v>
      </c>
      <c r="F163" s="216" t="s">
        <v>1962</v>
      </c>
      <c r="G163" s="217" t="s">
        <v>177</v>
      </c>
      <c r="H163" s="218">
        <v>27</v>
      </c>
      <c r="I163" s="219"/>
      <c r="J163" s="220">
        <f>ROUND(I163*H163,2)</f>
        <v>0</v>
      </c>
      <c r="K163" s="216" t="s">
        <v>1411</v>
      </c>
      <c r="L163" s="46"/>
      <c r="M163" s="221" t="s">
        <v>19</v>
      </c>
      <c r="N163" s="222" t="s">
        <v>48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267</v>
      </c>
      <c r="AT163" s="225" t="s">
        <v>164</v>
      </c>
      <c r="AU163" s="225" t="s">
        <v>81</v>
      </c>
      <c r="AY163" s="19" t="s">
        <v>161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81</v>
      </c>
      <c r="BK163" s="226">
        <f>ROUND(I163*H163,2)</f>
        <v>0</v>
      </c>
      <c r="BL163" s="19" t="s">
        <v>267</v>
      </c>
      <c r="BM163" s="225" t="s">
        <v>1963</v>
      </c>
    </row>
    <row r="164" s="2" customFormat="1" ht="24.15" customHeight="1">
      <c r="A164" s="40"/>
      <c r="B164" s="41"/>
      <c r="C164" s="214" t="s">
        <v>465</v>
      </c>
      <c r="D164" s="214" t="s">
        <v>164</v>
      </c>
      <c r="E164" s="215" t="s">
        <v>1964</v>
      </c>
      <c r="F164" s="216" t="s">
        <v>1965</v>
      </c>
      <c r="G164" s="217" t="s">
        <v>529</v>
      </c>
      <c r="H164" s="287"/>
      <c r="I164" s="219"/>
      <c r="J164" s="220">
        <f>ROUND(I164*H164,2)</f>
        <v>0</v>
      </c>
      <c r="K164" s="216" t="s">
        <v>168</v>
      </c>
      <c r="L164" s="46"/>
      <c r="M164" s="221" t="s">
        <v>19</v>
      </c>
      <c r="N164" s="222" t="s">
        <v>48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267</v>
      </c>
      <c r="AT164" s="225" t="s">
        <v>164</v>
      </c>
      <c r="AU164" s="225" t="s">
        <v>81</v>
      </c>
      <c r="AY164" s="19" t="s">
        <v>161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81</v>
      </c>
      <c r="BK164" s="226">
        <f>ROUND(I164*H164,2)</f>
        <v>0</v>
      </c>
      <c r="BL164" s="19" t="s">
        <v>267</v>
      </c>
      <c r="BM164" s="225" t="s">
        <v>1966</v>
      </c>
    </row>
    <row r="165" s="2" customFormat="1">
      <c r="A165" s="40"/>
      <c r="B165" s="41"/>
      <c r="C165" s="42"/>
      <c r="D165" s="227" t="s">
        <v>171</v>
      </c>
      <c r="E165" s="42"/>
      <c r="F165" s="228" t="s">
        <v>1967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171</v>
      </c>
      <c r="AU165" s="19" t="s">
        <v>81</v>
      </c>
    </row>
    <row r="166" s="12" customFormat="1" ht="25.92" customHeight="1">
      <c r="A166" s="12"/>
      <c r="B166" s="198"/>
      <c r="C166" s="199"/>
      <c r="D166" s="200" t="s">
        <v>76</v>
      </c>
      <c r="E166" s="201" t="s">
        <v>1968</v>
      </c>
      <c r="F166" s="201" t="s">
        <v>1969</v>
      </c>
      <c r="G166" s="199"/>
      <c r="H166" s="199"/>
      <c r="I166" s="202"/>
      <c r="J166" s="203">
        <f>BK166</f>
        <v>0</v>
      </c>
      <c r="K166" s="199"/>
      <c r="L166" s="204"/>
      <c r="M166" s="205"/>
      <c r="N166" s="206"/>
      <c r="O166" s="206"/>
      <c r="P166" s="207">
        <f>SUM(P167:P223)</f>
        <v>0</v>
      </c>
      <c r="Q166" s="206"/>
      <c r="R166" s="207">
        <f>SUM(R167:R223)</f>
        <v>1.00342</v>
      </c>
      <c r="S166" s="206"/>
      <c r="T166" s="208">
        <f>SUM(T167:T223)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9" t="s">
        <v>85</v>
      </c>
      <c r="AT166" s="210" t="s">
        <v>76</v>
      </c>
      <c r="AU166" s="210" t="s">
        <v>77</v>
      </c>
      <c r="AY166" s="209" t="s">
        <v>161</v>
      </c>
      <c r="BK166" s="211">
        <f>SUM(BK167:BK223)</f>
        <v>0</v>
      </c>
    </row>
    <row r="167" s="2" customFormat="1" ht="24.15" customHeight="1">
      <c r="A167" s="40"/>
      <c r="B167" s="41"/>
      <c r="C167" s="214" t="s">
        <v>470</v>
      </c>
      <c r="D167" s="214" t="s">
        <v>164</v>
      </c>
      <c r="E167" s="215" t="s">
        <v>1970</v>
      </c>
      <c r="F167" s="216" t="s">
        <v>1971</v>
      </c>
      <c r="G167" s="217" t="s">
        <v>177</v>
      </c>
      <c r="H167" s="218">
        <v>27</v>
      </c>
      <c r="I167" s="219"/>
      <c r="J167" s="220">
        <f>ROUND(I167*H167,2)</f>
        <v>0</v>
      </c>
      <c r="K167" s="216" t="s">
        <v>168</v>
      </c>
      <c r="L167" s="46"/>
      <c r="M167" s="221" t="s">
        <v>19</v>
      </c>
      <c r="N167" s="222" t="s">
        <v>48</v>
      </c>
      <c r="O167" s="86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267</v>
      </c>
      <c r="AT167" s="225" t="s">
        <v>164</v>
      </c>
      <c r="AU167" s="225" t="s">
        <v>81</v>
      </c>
      <c r="AY167" s="19" t="s">
        <v>161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81</v>
      </c>
      <c r="BK167" s="226">
        <f>ROUND(I167*H167,2)</f>
        <v>0</v>
      </c>
      <c r="BL167" s="19" t="s">
        <v>267</v>
      </c>
      <c r="BM167" s="225" t="s">
        <v>1972</v>
      </c>
    </row>
    <row r="168" s="2" customFormat="1">
      <c r="A168" s="40"/>
      <c r="B168" s="41"/>
      <c r="C168" s="42"/>
      <c r="D168" s="227" t="s">
        <v>171</v>
      </c>
      <c r="E168" s="42"/>
      <c r="F168" s="228" t="s">
        <v>1973</v>
      </c>
      <c r="G168" s="42"/>
      <c r="H168" s="42"/>
      <c r="I168" s="229"/>
      <c r="J168" s="42"/>
      <c r="K168" s="42"/>
      <c r="L168" s="46"/>
      <c r="M168" s="230"/>
      <c r="N168" s="231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171</v>
      </c>
      <c r="AU168" s="19" t="s">
        <v>81</v>
      </c>
    </row>
    <row r="169" s="2" customFormat="1" ht="24.15" customHeight="1">
      <c r="A169" s="40"/>
      <c r="B169" s="41"/>
      <c r="C169" s="214" t="s">
        <v>475</v>
      </c>
      <c r="D169" s="214" t="s">
        <v>164</v>
      </c>
      <c r="E169" s="215" t="s">
        <v>1974</v>
      </c>
      <c r="F169" s="216" t="s">
        <v>1975</v>
      </c>
      <c r="G169" s="217" t="s">
        <v>177</v>
      </c>
      <c r="H169" s="218">
        <v>1</v>
      </c>
      <c r="I169" s="219"/>
      <c r="J169" s="220">
        <f>ROUND(I169*H169,2)</f>
        <v>0</v>
      </c>
      <c r="K169" s="216" t="s">
        <v>168</v>
      </c>
      <c r="L169" s="46"/>
      <c r="M169" s="221" t="s">
        <v>19</v>
      </c>
      <c r="N169" s="222" t="s">
        <v>48</v>
      </c>
      <c r="O169" s="86"/>
      <c r="P169" s="223">
        <f>O169*H169</f>
        <v>0</v>
      </c>
      <c r="Q169" s="223">
        <v>0.016549999999999999</v>
      </c>
      <c r="R169" s="223">
        <f>Q169*H169</f>
        <v>0.016549999999999999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267</v>
      </c>
      <c r="AT169" s="225" t="s">
        <v>164</v>
      </c>
      <c r="AU169" s="225" t="s">
        <v>81</v>
      </c>
      <c r="AY169" s="19" t="s">
        <v>161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81</v>
      </c>
      <c r="BK169" s="226">
        <f>ROUND(I169*H169,2)</f>
        <v>0</v>
      </c>
      <c r="BL169" s="19" t="s">
        <v>267</v>
      </c>
      <c r="BM169" s="225" t="s">
        <v>1976</v>
      </c>
    </row>
    <row r="170" s="2" customFormat="1">
      <c r="A170" s="40"/>
      <c r="B170" s="41"/>
      <c r="C170" s="42"/>
      <c r="D170" s="227" t="s">
        <v>171</v>
      </c>
      <c r="E170" s="42"/>
      <c r="F170" s="228" t="s">
        <v>1977</v>
      </c>
      <c r="G170" s="42"/>
      <c r="H170" s="42"/>
      <c r="I170" s="229"/>
      <c r="J170" s="42"/>
      <c r="K170" s="42"/>
      <c r="L170" s="46"/>
      <c r="M170" s="230"/>
      <c r="N170" s="231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171</v>
      </c>
      <c r="AU170" s="19" t="s">
        <v>81</v>
      </c>
    </row>
    <row r="171" s="2" customFormat="1" ht="24.15" customHeight="1">
      <c r="A171" s="40"/>
      <c r="B171" s="41"/>
      <c r="C171" s="214" t="s">
        <v>479</v>
      </c>
      <c r="D171" s="214" t="s">
        <v>164</v>
      </c>
      <c r="E171" s="215" t="s">
        <v>1978</v>
      </c>
      <c r="F171" s="216" t="s">
        <v>1979</v>
      </c>
      <c r="G171" s="217" t="s">
        <v>177</v>
      </c>
      <c r="H171" s="218">
        <v>1</v>
      </c>
      <c r="I171" s="219"/>
      <c r="J171" s="220">
        <f>ROUND(I171*H171,2)</f>
        <v>0</v>
      </c>
      <c r="K171" s="216" t="s">
        <v>168</v>
      </c>
      <c r="L171" s="46"/>
      <c r="M171" s="221" t="s">
        <v>19</v>
      </c>
      <c r="N171" s="222" t="s">
        <v>48</v>
      </c>
      <c r="O171" s="86"/>
      <c r="P171" s="223">
        <f>O171*H171</f>
        <v>0</v>
      </c>
      <c r="Q171" s="223">
        <v>0.022290000000000001</v>
      </c>
      <c r="R171" s="223">
        <f>Q171*H171</f>
        <v>0.022290000000000001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267</v>
      </c>
      <c r="AT171" s="225" t="s">
        <v>164</v>
      </c>
      <c r="AU171" s="225" t="s">
        <v>81</v>
      </c>
      <c r="AY171" s="19" t="s">
        <v>161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81</v>
      </c>
      <c r="BK171" s="226">
        <f>ROUND(I171*H171,2)</f>
        <v>0</v>
      </c>
      <c r="BL171" s="19" t="s">
        <v>267</v>
      </c>
      <c r="BM171" s="225" t="s">
        <v>1980</v>
      </c>
    </row>
    <row r="172" s="2" customFormat="1">
      <c r="A172" s="40"/>
      <c r="B172" s="41"/>
      <c r="C172" s="42"/>
      <c r="D172" s="227" t="s">
        <v>171</v>
      </c>
      <c r="E172" s="42"/>
      <c r="F172" s="228" t="s">
        <v>1981</v>
      </c>
      <c r="G172" s="42"/>
      <c r="H172" s="42"/>
      <c r="I172" s="229"/>
      <c r="J172" s="42"/>
      <c r="K172" s="42"/>
      <c r="L172" s="46"/>
      <c r="M172" s="230"/>
      <c r="N172" s="231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171</v>
      </c>
      <c r="AU172" s="19" t="s">
        <v>81</v>
      </c>
    </row>
    <row r="173" s="2" customFormat="1" ht="24.15" customHeight="1">
      <c r="A173" s="40"/>
      <c r="B173" s="41"/>
      <c r="C173" s="214" t="s">
        <v>483</v>
      </c>
      <c r="D173" s="214" t="s">
        <v>164</v>
      </c>
      <c r="E173" s="215" t="s">
        <v>1982</v>
      </c>
      <c r="F173" s="216" t="s">
        <v>1983</v>
      </c>
      <c r="G173" s="217" t="s">
        <v>177</v>
      </c>
      <c r="H173" s="218">
        <v>1</v>
      </c>
      <c r="I173" s="219"/>
      <c r="J173" s="220">
        <f>ROUND(I173*H173,2)</f>
        <v>0</v>
      </c>
      <c r="K173" s="216" t="s">
        <v>168</v>
      </c>
      <c r="L173" s="46"/>
      <c r="M173" s="221" t="s">
        <v>19</v>
      </c>
      <c r="N173" s="222" t="s">
        <v>48</v>
      </c>
      <c r="O173" s="86"/>
      <c r="P173" s="223">
        <f>O173*H173</f>
        <v>0</v>
      </c>
      <c r="Q173" s="223">
        <v>0.025159999999999998</v>
      </c>
      <c r="R173" s="223">
        <f>Q173*H173</f>
        <v>0.025159999999999998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267</v>
      </c>
      <c r="AT173" s="225" t="s">
        <v>164</v>
      </c>
      <c r="AU173" s="225" t="s">
        <v>81</v>
      </c>
      <c r="AY173" s="19" t="s">
        <v>161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81</v>
      </c>
      <c r="BK173" s="226">
        <f>ROUND(I173*H173,2)</f>
        <v>0</v>
      </c>
      <c r="BL173" s="19" t="s">
        <v>267</v>
      </c>
      <c r="BM173" s="225" t="s">
        <v>1984</v>
      </c>
    </row>
    <row r="174" s="2" customFormat="1">
      <c r="A174" s="40"/>
      <c r="B174" s="41"/>
      <c r="C174" s="42"/>
      <c r="D174" s="227" t="s">
        <v>171</v>
      </c>
      <c r="E174" s="42"/>
      <c r="F174" s="228" t="s">
        <v>1985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171</v>
      </c>
      <c r="AU174" s="19" t="s">
        <v>81</v>
      </c>
    </row>
    <row r="175" s="2" customFormat="1" ht="24.15" customHeight="1">
      <c r="A175" s="40"/>
      <c r="B175" s="41"/>
      <c r="C175" s="214" t="s">
        <v>487</v>
      </c>
      <c r="D175" s="214" t="s">
        <v>164</v>
      </c>
      <c r="E175" s="215" t="s">
        <v>1986</v>
      </c>
      <c r="F175" s="216" t="s">
        <v>1987</v>
      </c>
      <c r="G175" s="217" t="s">
        <v>177</v>
      </c>
      <c r="H175" s="218">
        <v>2</v>
      </c>
      <c r="I175" s="219"/>
      <c r="J175" s="220">
        <f>ROUND(I175*H175,2)</f>
        <v>0</v>
      </c>
      <c r="K175" s="216" t="s">
        <v>168</v>
      </c>
      <c r="L175" s="46"/>
      <c r="M175" s="221" t="s">
        <v>19</v>
      </c>
      <c r="N175" s="222" t="s">
        <v>48</v>
      </c>
      <c r="O175" s="86"/>
      <c r="P175" s="223">
        <f>O175*H175</f>
        <v>0</v>
      </c>
      <c r="Q175" s="223">
        <v>0.028029999999999999</v>
      </c>
      <c r="R175" s="223">
        <f>Q175*H175</f>
        <v>0.056059999999999999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267</v>
      </c>
      <c r="AT175" s="225" t="s">
        <v>164</v>
      </c>
      <c r="AU175" s="225" t="s">
        <v>81</v>
      </c>
      <c r="AY175" s="19" t="s">
        <v>161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81</v>
      </c>
      <c r="BK175" s="226">
        <f>ROUND(I175*H175,2)</f>
        <v>0</v>
      </c>
      <c r="BL175" s="19" t="s">
        <v>267</v>
      </c>
      <c r="BM175" s="225" t="s">
        <v>1988</v>
      </c>
    </row>
    <row r="176" s="2" customFormat="1">
      <c r="A176" s="40"/>
      <c r="B176" s="41"/>
      <c r="C176" s="42"/>
      <c r="D176" s="227" t="s">
        <v>171</v>
      </c>
      <c r="E176" s="42"/>
      <c r="F176" s="228" t="s">
        <v>1989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171</v>
      </c>
      <c r="AU176" s="19" t="s">
        <v>81</v>
      </c>
    </row>
    <row r="177" s="2" customFormat="1" ht="24.15" customHeight="1">
      <c r="A177" s="40"/>
      <c r="B177" s="41"/>
      <c r="C177" s="214" t="s">
        <v>491</v>
      </c>
      <c r="D177" s="214" t="s">
        <v>164</v>
      </c>
      <c r="E177" s="215" t="s">
        <v>1990</v>
      </c>
      <c r="F177" s="216" t="s">
        <v>1991</v>
      </c>
      <c r="G177" s="217" t="s">
        <v>177</v>
      </c>
      <c r="H177" s="218">
        <v>1</v>
      </c>
      <c r="I177" s="219"/>
      <c r="J177" s="220">
        <f>ROUND(I177*H177,2)</f>
        <v>0</v>
      </c>
      <c r="K177" s="216" t="s">
        <v>168</v>
      </c>
      <c r="L177" s="46"/>
      <c r="M177" s="221" t="s">
        <v>19</v>
      </c>
      <c r="N177" s="222" t="s">
        <v>48</v>
      </c>
      <c r="O177" s="86"/>
      <c r="P177" s="223">
        <f>O177*H177</f>
        <v>0</v>
      </c>
      <c r="Q177" s="223">
        <v>0.0309</v>
      </c>
      <c r="R177" s="223">
        <f>Q177*H177</f>
        <v>0.0309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267</v>
      </c>
      <c r="AT177" s="225" t="s">
        <v>164</v>
      </c>
      <c r="AU177" s="225" t="s">
        <v>81</v>
      </c>
      <c r="AY177" s="19" t="s">
        <v>161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81</v>
      </c>
      <c r="BK177" s="226">
        <f>ROUND(I177*H177,2)</f>
        <v>0</v>
      </c>
      <c r="BL177" s="19" t="s">
        <v>267</v>
      </c>
      <c r="BM177" s="225" t="s">
        <v>1992</v>
      </c>
    </row>
    <row r="178" s="2" customFormat="1">
      <c r="A178" s="40"/>
      <c r="B178" s="41"/>
      <c r="C178" s="42"/>
      <c r="D178" s="227" t="s">
        <v>171</v>
      </c>
      <c r="E178" s="42"/>
      <c r="F178" s="228" t="s">
        <v>1993</v>
      </c>
      <c r="G178" s="42"/>
      <c r="H178" s="42"/>
      <c r="I178" s="229"/>
      <c r="J178" s="42"/>
      <c r="K178" s="42"/>
      <c r="L178" s="46"/>
      <c r="M178" s="230"/>
      <c r="N178" s="231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171</v>
      </c>
      <c r="AU178" s="19" t="s">
        <v>81</v>
      </c>
    </row>
    <row r="179" s="2" customFormat="1" ht="24.15" customHeight="1">
      <c r="A179" s="40"/>
      <c r="B179" s="41"/>
      <c r="C179" s="214" t="s">
        <v>495</v>
      </c>
      <c r="D179" s="214" t="s">
        <v>164</v>
      </c>
      <c r="E179" s="215" t="s">
        <v>1994</v>
      </c>
      <c r="F179" s="216" t="s">
        <v>1995</v>
      </c>
      <c r="G179" s="217" t="s">
        <v>177</v>
      </c>
      <c r="H179" s="218">
        <v>1</v>
      </c>
      <c r="I179" s="219"/>
      <c r="J179" s="220">
        <f>ROUND(I179*H179,2)</f>
        <v>0</v>
      </c>
      <c r="K179" s="216" t="s">
        <v>168</v>
      </c>
      <c r="L179" s="46"/>
      <c r="M179" s="221" t="s">
        <v>19</v>
      </c>
      <c r="N179" s="222" t="s">
        <v>48</v>
      </c>
      <c r="O179" s="86"/>
      <c r="P179" s="223">
        <f>O179*H179</f>
        <v>0</v>
      </c>
      <c r="Q179" s="223">
        <v>0.0332</v>
      </c>
      <c r="R179" s="223">
        <f>Q179*H179</f>
        <v>0.0332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267</v>
      </c>
      <c r="AT179" s="225" t="s">
        <v>164</v>
      </c>
      <c r="AU179" s="225" t="s">
        <v>81</v>
      </c>
      <c r="AY179" s="19" t="s">
        <v>161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81</v>
      </c>
      <c r="BK179" s="226">
        <f>ROUND(I179*H179,2)</f>
        <v>0</v>
      </c>
      <c r="BL179" s="19" t="s">
        <v>267</v>
      </c>
      <c r="BM179" s="225" t="s">
        <v>1996</v>
      </c>
    </row>
    <row r="180" s="2" customFormat="1">
      <c r="A180" s="40"/>
      <c r="B180" s="41"/>
      <c r="C180" s="42"/>
      <c r="D180" s="227" t="s">
        <v>171</v>
      </c>
      <c r="E180" s="42"/>
      <c r="F180" s="228" t="s">
        <v>1997</v>
      </c>
      <c r="G180" s="42"/>
      <c r="H180" s="42"/>
      <c r="I180" s="229"/>
      <c r="J180" s="42"/>
      <c r="K180" s="42"/>
      <c r="L180" s="46"/>
      <c r="M180" s="230"/>
      <c r="N180" s="231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171</v>
      </c>
      <c r="AU180" s="19" t="s">
        <v>81</v>
      </c>
    </row>
    <row r="181" s="2" customFormat="1" ht="24.15" customHeight="1">
      <c r="A181" s="40"/>
      <c r="B181" s="41"/>
      <c r="C181" s="214" t="s">
        <v>499</v>
      </c>
      <c r="D181" s="214" t="s">
        <v>164</v>
      </c>
      <c r="E181" s="215" t="s">
        <v>1998</v>
      </c>
      <c r="F181" s="216" t="s">
        <v>1999</v>
      </c>
      <c r="G181" s="217" t="s">
        <v>177</v>
      </c>
      <c r="H181" s="218">
        <v>5</v>
      </c>
      <c r="I181" s="219"/>
      <c r="J181" s="220">
        <f>ROUND(I181*H181,2)</f>
        <v>0</v>
      </c>
      <c r="K181" s="216" t="s">
        <v>168</v>
      </c>
      <c r="L181" s="46"/>
      <c r="M181" s="221" t="s">
        <v>19</v>
      </c>
      <c r="N181" s="222" t="s">
        <v>48</v>
      </c>
      <c r="O181" s="86"/>
      <c r="P181" s="223">
        <f>O181*H181</f>
        <v>0</v>
      </c>
      <c r="Q181" s="223">
        <v>0.036639999999999999</v>
      </c>
      <c r="R181" s="223">
        <f>Q181*H181</f>
        <v>0.1832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267</v>
      </c>
      <c r="AT181" s="225" t="s">
        <v>164</v>
      </c>
      <c r="AU181" s="225" t="s">
        <v>81</v>
      </c>
      <c r="AY181" s="19" t="s">
        <v>161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9" t="s">
        <v>81</v>
      </c>
      <c r="BK181" s="226">
        <f>ROUND(I181*H181,2)</f>
        <v>0</v>
      </c>
      <c r="BL181" s="19" t="s">
        <v>267</v>
      </c>
      <c r="BM181" s="225" t="s">
        <v>2000</v>
      </c>
    </row>
    <row r="182" s="2" customFormat="1">
      <c r="A182" s="40"/>
      <c r="B182" s="41"/>
      <c r="C182" s="42"/>
      <c r="D182" s="227" t="s">
        <v>171</v>
      </c>
      <c r="E182" s="42"/>
      <c r="F182" s="228" t="s">
        <v>2001</v>
      </c>
      <c r="G182" s="42"/>
      <c r="H182" s="42"/>
      <c r="I182" s="229"/>
      <c r="J182" s="42"/>
      <c r="K182" s="42"/>
      <c r="L182" s="46"/>
      <c r="M182" s="230"/>
      <c r="N182" s="231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171</v>
      </c>
      <c r="AU182" s="19" t="s">
        <v>81</v>
      </c>
    </row>
    <row r="183" s="2" customFormat="1" ht="24.15" customHeight="1">
      <c r="A183" s="40"/>
      <c r="B183" s="41"/>
      <c r="C183" s="214" t="s">
        <v>505</v>
      </c>
      <c r="D183" s="214" t="s">
        <v>164</v>
      </c>
      <c r="E183" s="215" t="s">
        <v>2002</v>
      </c>
      <c r="F183" s="216" t="s">
        <v>2003</v>
      </c>
      <c r="G183" s="217" t="s">
        <v>177</v>
      </c>
      <c r="H183" s="218">
        <v>1</v>
      </c>
      <c r="I183" s="219"/>
      <c r="J183" s="220">
        <f>ROUND(I183*H183,2)</f>
        <v>0</v>
      </c>
      <c r="K183" s="216" t="s">
        <v>168</v>
      </c>
      <c r="L183" s="46"/>
      <c r="M183" s="221" t="s">
        <v>19</v>
      </c>
      <c r="N183" s="222" t="s">
        <v>48</v>
      </c>
      <c r="O183" s="86"/>
      <c r="P183" s="223">
        <f>O183*H183</f>
        <v>0</v>
      </c>
      <c r="Q183" s="223">
        <v>0.042380000000000001</v>
      </c>
      <c r="R183" s="223">
        <f>Q183*H183</f>
        <v>0.042380000000000001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267</v>
      </c>
      <c r="AT183" s="225" t="s">
        <v>164</v>
      </c>
      <c r="AU183" s="225" t="s">
        <v>81</v>
      </c>
      <c r="AY183" s="19" t="s">
        <v>161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81</v>
      </c>
      <c r="BK183" s="226">
        <f>ROUND(I183*H183,2)</f>
        <v>0</v>
      </c>
      <c r="BL183" s="19" t="s">
        <v>267</v>
      </c>
      <c r="BM183" s="225" t="s">
        <v>2004</v>
      </c>
    </row>
    <row r="184" s="2" customFormat="1">
      <c r="A184" s="40"/>
      <c r="B184" s="41"/>
      <c r="C184" s="42"/>
      <c r="D184" s="227" t="s">
        <v>171</v>
      </c>
      <c r="E184" s="42"/>
      <c r="F184" s="228" t="s">
        <v>2005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171</v>
      </c>
      <c r="AU184" s="19" t="s">
        <v>81</v>
      </c>
    </row>
    <row r="185" s="2" customFormat="1" ht="24.15" customHeight="1">
      <c r="A185" s="40"/>
      <c r="B185" s="41"/>
      <c r="C185" s="214" t="s">
        <v>514</v>
      </c>
      <c r="D185" s="214" t="s">
        <v>164</v>
      </c>
      <c r="E185" s="215" t="s">
        <v>2006</v>
      </c>
      <c r="F185" s="216" t="s">
        <v>2007</v>
      </c>
      <c r="G185" s="217" t="s">
        <v>177</v>
      </c>
      <c r="H185" s="218">
        <v>1</v>
      </c>
      <c r="I185" s="219"/>
      <c r="J185" s="220">
        <f>ROUND(I185*H185,2)</f>
        <v>0</v>
      </c>
      <c r="K185" s="216" t="s">
        <v>168</v>
      </c>
      <c r="L185" s="46"/>
      <c r="M185" s="221" t="s">
        <v>19</v>
      </c>
      <c r="N185" s="222" t="s">
        <v>48</v>
      </c>
      <c r="O185" s="86"/>
      <c r="P185" s="223">
        <f>O185*H185</f>
        <v>0</v>
      </c>
      <c r="Q185" s="223">
        <v>0.048120000000000003</v>
      </c>
      <c r="R185" s="223">
        <f>Q185*H185</f>
        <v>0.048120000000000003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267</v>
      </c>
      <c r="AT185" s="225" t="s">
        <v>164</v>
      </c>
      <c r="AU185" s="225" t="s">
        <v>81</v>
      </c>
      <c r="AY185" s="19" t="s">
        <v>161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81</v>
      </c>
      <c r="BK185" s="226">
        <f>ROUND(I185*H185,2)</f>
        <v>0</v>
      </c>
      <c r="BL185" s="19" t="s">
        <v>267</v>
      </c>
      <c r="BM185" s="225" t="s">
        <v>2008</v>
      </c>
    </row>
    <row r="186" s="2" customFormat="1">
      <c r="A186" s="40"/>
      <c r="B186" s="41"/>
      <c r="C186" s="42"/>
      <c r="D186" s="227" t="s">
        <v>171</v>
      </c>
      <c r="E186" s="42"/>
      <c r="F186" s="228" t="s">
        <v>2009</v>
      </c>
      <c r="G186" s="42"/>
      <c r="H186" s="42"/>
      <c r="I186" s="229"/>
      <c r="J186" s="42"/>
      <c r="K186" s="42"/>
      <c r="L186" s="46"/>
      <c r="M186" s="230"/>
      <c r="N186" s="231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171</v>
      </c>
      <c r="AU186" s="19" t="s">
        <v>81</v>
      </c>
    </row>
    <row r="187" s="2" customFormat="1" ht="24.15" customHeight="1">
      <c r="A187" s="40"/>
      <c r="B187" s="41"/>
      <c r="C187" s="214" t="s">
        <v>521</v>
      </c>
      <c r="D187" s="214" t="s">
        <v>164</v>
      </c>
      <c r="E187" s="215" t="s">
        <v>2010</v>
      </c>
      <c r="F187" s="216" t="s">
        <v>2011</v>
      </c>
      <c r="G187" s="217" t="s">
        <v>177</v>
      </c>
      <c r="H187" s="218">
        <v>1</v>
      </c>
      <c r="I187" s="219"/>
      <c r="J187" s="220">
        <f>ROUND(I187*H187,2)</f>
        <v>0</v>
      </c>
      <c r="K187" s="216" t="s">
        <v>168</v>
      </c>
      <c r="L187" s="46"/>
      <c r="M187" s="221" t="s">
        <v>19</v>
      </c>
      <c r="N187" s="222" t="s">
        <v>48</v>
      </c>
      <c r="O187" s="86"/>
      <c r="P187" s="223">
        <f>O187*H187</f>
        <v>0</v>
      </c>
      <c r="Q187" s="223">
        <v>0.060699999999999997</v>
      </c>
      <c r="R187" s="223">
        <f>Q187*H187</f>
        <v>0.060699999999999997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267</v>
      </c>
      <c r="AT187" s="225" t="s">
        <v>164</v>
      </c>
      <c r="AU187" s="225" t="s">
        <v>81</v>
      </c>
      <c r="AY187" s="19" t="s">
        <v>161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81</v>
      </c>
      <c r="BK187" s="226">
        <f>ROUND(I187*H187,2)</f>
        <v>0</v>
      </c>
      <c r="BL187" s="19" t="s">
        <v>267</v>
      </c>
      <c r="BM187" s="225" t="s">
        <v>2012</v>
      </c>
    </row>
    <row r="188" s="2" customFormat="1">
      <c r="A188" s="40"/>
      <c r="B188" s="41"/>
      <c r="C188" s="42"/>
      <c r="D188" s="227" t="s">
        <v>171</v>
      </c>
      <c r="E188" s="42"/>
      <c r="F188" s="228" t="s">
        <v>2013</v>
      </c>
      <c r="G188" s="42"/>
      <c r="H188" s="42"/>
      <c r="I188" s="229"/>
      <c r="J188" s="42"/>
      <c r="K188" s="42"/>
      <c r="L188" s="46"/>
      <c r="M188" s="230"/>
      <c r="N188" s="231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171</v>
      </c>
      <c r="AU188" s="19" t="s">
        <v>81</v>
      </c>
    </row>
    <row r="189" s="2" customFormat="1" ht="24.15" customHeight="1">
      <c r="A189" s="40"/>
      <c r="B189" s="41"/>
      <c r="C189" s="214" t="s">
        <v>526</v>
      </c>
      <c r="D189" s="214" t="s">
        <v>164</v>
      </c>
      <c r="E189" s="215" t="s">
        <v>2014</v>
      </c>
      <c r="F189" s="216" t="s">
        <v>2015</v>
      </c>
      <c r="G189" s="217" t="s">
        <v>177</v>
      </c>
      <c r="H189" s="218">
        <v>1</v>
      </c>
      <c r="I189" s="219"/>
      <c r="J189" s="220">
        <f>ROUND(I189*H189,2)</f>
        <v>0</v>
      </c>
      <c r="K189" s="216" t="s">
        <v>168</v>
      </c>
      <c r="L189" s="46"/>
      <c r="M189" s="221" t="s">
        <v>19</v>
      </c>
      <c r="N189" s="222" t="s">
        <v>48</v>
      </c>
      <c r="O189" s="86"/>
      <c r="P189" s="223">
        <f>O189*H189</f>
        <v>0</v>
      </c>
      <c r="Q189" s="223">
        <v>0.039800000000000002</v>
      </c>
      <c r="R189" s="223">
        <f>Q189*H189</f>
        <v>0.039800000000000002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267</v>
      </c>
      <c r="AT189" s="225" t="s">
        <v>164</v>
      </c>
      <c r="AU189" s="225" t="s">
        <v>81</v>
      </c>
      <c r="AY189" s="19" t="s">
        <v>161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81</v>
      </c>
      <c r="BK189" s="226">
        <f>ROUND(I189*H189,2)</f>
        <v>0</v>
      </c>
      <c r="BL189" s="19" t="s">
        <v>267</v>
      </c>
      <c r="BM189" s="225" t="s">
        <v>2016</v>
      </c>
    </row>
    <row r="190" s="2" customFormat="1">
      <c r="A190" s="40"/>
      <c r="B190" s="41"/>
      <c r="C190" s="42"/>
      <c r="D190" s="227" t="s">
        <v>171</v>
      </c>
      <c r="E190" s="42"/>
      <c r="F190" s="228" t="s">
        <v>2017</v>
      </c>
      <c r="G190" s="42"/>
      <c r="H190" s="42"/>
      <c r="I190" s="229"/>
      <c r="J190" s="42"/>
      <c r="K190" s="42"/>
      <c r="L190" s="46"/>
      <c r="M190" s="230"/>
      <c r="N190" s="231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171</v>
      </c>
      <c r="AU190" s="19" t="s">
        <v>81</v>
      </c>
    </row>
    <row r="191" s="2" customFormat="1" ht="24.15" customHeight="1">
      <c r="A191" s="40"/>
      <c r="B191" s="41"/>
      <c r="C191" s="214" t="s">
        <v>534</v>
      </c>
      <c r="D191" s="214" t="s">
        <v>164</v>
      </c>
      <c r="E191" s="215" t="s">
        <v>2018</v>
      </c>
      <c r="F191" s="216" t="s">
        <v>2019</v>
      </c>
      <c r="G191" s="217" t="s">
        <v>177</v>
      </c>
      <c r="H191" s="218">
        <v>1</v>
      </c>
      <c r="I191" s="219"/>
      <c r="J191" s="220">
        <f>ROUND(I191*H191,2)</f>
        <v>0</v>
      </c>
      <c r="K191" s="216" t="s">
        <v>168</v>
      </c>
      <c r="L191" s="46"/>
      <c r="M191" s="221" t="s">
        <v>19</v>
      </c>
      <c r="N191" s="222" t="s">
        <v>48</v>
      </c>
      <c r="O191" s="86"/>
      <c r="P191" s="223">
        <f>O191*H191</f>
        <v>0</v>
      </c>
      <c r="Q191" s="223">
        <v>0.058599999999999999</v>
      </c>
      <c r="R191" s="223">
        <f>Q191*H191</f>
        <v>0.058599999999999999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267</v>
      </c>
      <c r="AT191" s="225" t="s">
        <v>164</v>
      </c>
      <c r="AU191" s="225" t="s">
        <v>81</v>
      </c>
      <c r="AY191" s="19" t="s">
        <v>161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81</v>
      </c>
      <c r="BK191" s="226">
        <f>ROUND(I191*H191,2)</f>
        <v>0</v>
      </c>
      <c r="BL191" s="19" t="s">
        <v>267</v>
      </c>
      <c r="BM191" s="225" t="s">
        <v>2020</v>
      </c>
    </row>
    <row r="192" s="2" customFormat="1">
      <c r="A192" s="40"/>
      <c r="B192" s="41"/>
      <c r="C192" s="42"/>
      <c r="D192" s="227" t="s">
        <v>171</v>
      </c>
      <c r="E192" s="42"/>
      <c r="F192" s="228" t="s">
        <v>2021</v>
      </c>
      <c r="G192" s="42"/>
      <c r="H192" s="42"/>
      <c r="I192" s="229"/>
      <c r="J192" s="42"/>
      <c r="K192" s="42"/>
      <c r="L192" s="46"/>
      <c r="M192" s="230"/>
      <c r="N192" s="231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171</v>
      </c>
      <c r="AU192" s="19" t="s">
        <v>81</v>
      </c>
    </row>
    <row r="193" s="2" customFormat="1" ht="24.15" customHeight="1">
      <c r="A193" s="40"/>
      <c r="B193" s="41"/>
      <c r="C193" s="214" t="s">
        <v>543</v>
      </c>
      <c r="D193" s="214" t="s">
        <v>164</v>
      </c>
      <c r="E193" s="215" t="s">
        <v>2022</v>
      </c>
      <c r="F193" s="216" t="s">
        <v>2023</v>
      </c>
      <c r="G193" s="217" t="s">
        <v>177</v>
      </c>
      <c r="H193" s="218">
        <v>2</v>
      </c>
      <c r="I193" s="219"/>
      <c r="J193" s="220">
        <f>ROUND(I193*H193,2)</f>
        <v>0</v>
      </c>
      <c r="K193" s="216" t="s">
        <v>168</v>
      </c>
      <c r="L193" s="46"/>
      <c r="M193" s="221" t="s">
        <v>19</v>
      </c>
      <c r="N193" s="222" t="s">
        <v>48</v>
      </c>
      <c r="O193" s="86"/>
      <c r="P193" s="223">
        <f>O193*H193</f>
        <v>0</v>
      </c>
      <c r="Q193" s="223">
        <v>0.034799999999999998</v>
      </c>
      <c r="R193" s="223">
        <f>Q193*H193</f>
        <v>0.069599999999999995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267</v>
      </c>
      <c r="AT193" s="225" t="s">
        <v>164</v>
      </c>
      <c r="AU193" s="225" t="s">
        <v>81</v>
      </c>
      <c r="AY193" s="19" t="s">
        <v>161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81</v>
      </c>
      <c r="BK193" s="226">
        <f>ROUND(I193*H193,2)</f>
        <v>0</v>
      </c>
      <c r="BL193" s="19" t="s">
        <v>267</v>
      </c>
      <c r="BM193" s="225" t="s">
        <v>2024</v>
      </c>
    </row>
    <row r="194" s="2" customFormat="1">
      <c r="A194" s="40"/>
      <c r="B194" s="41"/>
      <c r="C194" s="42"/>
      <c r="D194" s="227" t="s">
        <v>171</v>
      </c>
      <c r="E194" s="42"/>
      <c r="F194" s="228" t="s">
        <v>2025</v>
      </c>
      <c r="G194" s="42"/>
      <c r="H194" s="42"/>
      <c r="I194" s="229"/>
      <c r="J194" s="42"/>
      <c r="K194" s="42"/>
      <c r="L194" s="46"/>
      <c r="M194" s="230"/>
      <c r="N194" s="231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171</v>
      </c>
      <c r="AU194" s="19" t="s">
        <v>81</v>
      </c>
    </row>
    <row r="195" s="2" customFormat="1" ht="24.15" customHeight="1">
      <c r="A195" s="40"/>
      <c r="B195" s="41"/>
      <c r="C195" s="214" t="s">
        <v>550</v>
      </c>
      <c r="D195" s="214" t="s">
        <v>164</v>
      </c>
      <c r="E195" s="215" t="s">
        <v>2026</v>
      </c>
      <c r="F195" s="216" t="s">
        <v>2027</v>
      </c>
      <c r="G195" s="217" t="s">
        <v>177</v>
      </c>
      <c r="H195" s="218">
        <v>1</v>
      </c>
      <c r="I195" s="219"/>
      <c r="J195" s="220">
        <f>ROUND(I195*H195,2)</f>
        <v>0</v>
      </c>
      <c r="K195" s="216" t="s">
        <v>168</v>
      </c>
      <c r="L195" s="46"/>
      <c r="M195" s="221" t="s">
        <v>19</v>
      </c>
      <c r="N195" s="222" t="s">
        <v>48</v>
      </c>
      <c r="O195" s="86"/>
      <c r="P195" s="223">
        <f>O195*H195</f>
        <v>0</v>
      </c>
      <c r="Q195" s="223">
        <v>0.047840000000000001</v>
      </c>
      <c r="R195" s="223">
        <f>Q195*H195</f>
        <v>0.047840000000000001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267</v>
      </c>
      <c r="AT195" s="225" t="s">
        <v>164</v>
      </c>
      <c r="AU195" s="225" t="s">
        <v>81</v>
      </c>
      <c r="AY195" s="19" t="s">
        <v>161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81</v>
      </c>
      <c r="BK195" s="226">
        <f>ROUND(I195*H195,2)</f>
        <v>0</v>
      </c>
      <c r="BL195" s="19" t="s">
        <v>267</v>
      </c>
      <c r="BM195" s="225" t="s">
        <v>2028</v>
      </c>
    </row>
    <row r="196" s="2" customFormat="1">
      <c r="A196" s="40"/>
      <c r="B196" s="41"/>
      <c r="C196" s="42"/>
      <c r="D196" s="227" t="s">
        <v>171</v>
      </c>
      <c r="E196" s="42"/>
      <c r="F196" s="228" t="s">
        <v>2029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171</v>
      </c>
      <c r="AU196" s="19" t="s">
        <v>81</v>
      </c>
    </row>
    <row r="197" s="2" customFormat="1" ht="24.15" customHeight="1">
      <c r="A197" s="40"/>
      <c r="B197" s="41"/>
      <c r="C197" s="214" t="s">
        <v>559</v>
      </c>
      <c r="D197" s="214" t="s">
        <v>164</v>
      </c>
      <c r="E197" s="215" t="s">
        <v>2030</v>
      </c>
      <c r="F197" s="216" t="s">
        <v>2031</v>
      </c>
      <c r="G197" s="217" t="s">
        <v>177</v>
      </c>
      <c r="H197" s="218">
        <v>1</v>
      </c>
      <c r="I197" s="219"/>
      <c r="J197" s="220">
        <f>ROUND(I197*H197,2)</f>
        <v>0</v>
      </c>
      <c r="K197" s="216" t="s">
        <v>168</v>
      </c>
      <c r="L197" s="46"/>
      <c r="M197" s="221" t="s">
        <v>19</v>
      </c>
      <c r="N197" s="222" t="s">
        <v>48</v>
      </c>
      <c r="O197" s="86"/>
      <c r="P197" s="223">
        <f>O197*H197</f>
        <v>0</v>
      </c>
      <c r="Q197" s="223">
        <v>0.054359999999999999</v>
      </c>
      <c r="R197" s="223">
        <f>Q197*H197</f>
        <v>0.054359999999999999</v>
      </c>
      <c r="S197" s="223">
        <v>0</v>
      </c>
      <c r="T197" s="22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267</v>
      </c>
      <c r="AT197" s="225" t="s">
        <v>164</v>
      </c>
      <c r="AU197" s="225" t="s">
        <v>81</v>
      </c>
      <c r="AY197" s="19" t="s">
        <v>161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81</v>
      </c>
      <c r="BK197" s="226">
        <f>ROUND(I197*H197,2)</f>
        <v>0</v>
      </c>
      <c r="BL197" s="19" t="s">
        <v>267</v>
      </c>
      <c r="BM197" s="225" t="s">
        <v>2032</v>
      </c>
    </row>
    <row r="198" s="2" customFormat="1">
      <c r="A198" s="40"/>
      <c r="B198" s="41"/>
      <c r="C198" s="42"/>
      <c r="D198" s="227" t="s">
        <v>171</v>
      </c>
      <c r="E198" s="42"/>
      <c r="F198" s="228" t="s">
        <v>2033</v>
      </c>
      <c r="G198" s="42"/>
      <c r="H198" s="42"/>
      <c r="I198" s="229"/>
      <c r="J198" s="42"/>
      <c r="K198" s="42"/>
      <c r="L198" s="46"/>
      <c r="M198" s="230"/>
      <c r="N198" s="231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171</v>
      </c>
      <c r="AU198" s="19" t="s">
        <v>81</v>
      </c>
    </row>
    <row r="199" s="2" customFormat="1" ht="24.15" customHeight="1">
      <c r="A199" s="40"/>
      <c r="B199" s="41"/>
      <c r="C199" s="214" t="s">
        <v>566</v>
      </c>
      <c r="D199" s="214" t="s">
        <v>164</v>
      </c>
      <c r="E199" s="215" t="s">
        <v>2034</v>
      </c>
      <c r="F199" s="216" t="s">
        <v>2035</v>
      </c>
      <c r="G199" s="217" t="s">
        <v>177</v>
      </c>
      <c r="H199" s="218">
        <v>2</v>
      </c>
      <c r="I199" s="219"/>
      <c r="J199" s="220">
        <f>ROUND(I199*H199,2)</f>
        <v>0</v>
      </c>
      <c r="K199" s="216" t="s">
        <v>168</v>
      </c>
      <c r="L199" s="46"/>
      <c r="M199" s="221" t="s">
        <v>19</v>
      </c>
      <c r="N199" s="222" t="s">
        <v>48</v>
      </c>
      <c r="O199" s="86"/>
      <c r="P199" s="223">
        <f>O199*H199</f>
        <v>0</v>
      </c>
      <c r="Q199" s="223">
        <v>0.068500000000000005</v>
      </c>
      <c r="R199" s="223">
        <f>Q199*H199</f>
        <v>0.13700000000000001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267</v>
      </c>
      <c r="AT199" s="225" t="s">
        <v>164</v>
      </c>
      <c r="AU199" s="225" t="s">
        <v>81</v>
      </c>
      <c r="AY199" s="19" t="s">
        <v>161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81</v>
      </c>
      <c r="BK199" s="226">
        <f>ROUND(I199*H199,2)</f>
        <v>0</v>
      </c>
      <c r="BL199" s="19" t="s">
        <v>267</v>
      </c>
      <c r="BM199" s="225" t="s">
        <v>2036</v>
      </c>
    </row>
    <row r="200" s="2" customFormat="1">
      <c r="A200" s="40"/>
      <c r="B200" s="41"/>
      <c r="C200" s="42"/>
      <c r="D200" s="227" t="s">
        <v>171</v>
      </c>
      <c r="E200" s="42"/>
      <c r="F200" s="228" t="s">
        <v>2037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171</v>
      </c>
      <c r="AU200" s="19" t="s">
        <v>81</v>
      </c>
    </row>
    <row r="201" s="2" customFormat="1" ht="24.15" customHeight="1">
      <c r="A201" s="40"/>
      <c r="B201" s="41"/>
      <c r="C201" s="214" t="s">
        <v>572</v>
      </c>
      <c r="D201" s="214" t="s">
        <v>164</v>
      </c>
      <c r="E201" s="215" t="s">
        <v>2038</v>
      </c>
      <c r="F201" s="216" t="s">
        <v>2039</v>
      </c>
      <c r="G201" s="217" t="s">
        <v>177</v>
      </c>
      <c r="H201" s="218">
        <v>1</v>
      </c>
      <c r="I201" s="219"/>
      <c r="J201" s="220">
        <f>ROUND(I201*H201,2)</f>
        <v>0</v>
      </c>
      <c r="K201" s="216" t="s">
        <v>168</v>
      </c>
      <c r="L201" s="46"/>
      <c r="M201" s="221" t="s">
        <v>19</v>
      </c>
      <c r="N201" s="222" t="s">
        <v>48</v>
      </c>
      <c r="O201" s="86"/>
      <c r="P201" s="223">
        <f>O201*H201</f>
        <v>0</v>
      </c>
      <c r="Q201" s="223">
        <v>0.077660000000000007</v>
      </c>
      <c r="R201" s="223">
        <f>Q201*H201</f>
        <v>0.077660000000000007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267</v>
      </c>
      <c r="AT201" s="225" t="s">
        <v>164</v>
      </c>
      <c r="AU201" s="225" t="s">
        <v>81</v>
      </c>
      <c r="AY201" s="19" t="s">
        <v>161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81</v>
      </c>
      <c r="BK201" s="226">
        <f>ROUND(I201*H201,2)</f>
        <v>0</v>
      </c>
      <c r="BL201" s="19" t="s">
        <v>267</v>
      </c>
      <c r="BM201" s="225" t="s">
        <v>2040</v>
      </c>
    </row>
    <row r="202" s="2" customFormat="1">
      <c r="A202" s="40"/>
      <c r="B202" s="41"/>
      <c r="C202" s="42"/>
      <c r="D202" s="227" t="s">
        <v>171</v>
      </c>
      <c r="E202" s="42"/>
      <c r="F202" s="228" t="s">
        <v>2041</v>
      </c>
      <c r="G202" s="42"/>
      <c r="H202" s="42"/>
      <c r="I202" s="229"/>
      <c r="J202" s="42"/>
      <c r="K202" s="42"/>
      <c r="L202" s="46"/>
      <c r="M202" s="230"/>
      <c r="N202" s="231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171</v>
      </c>
      <c r="AU202" s="19" t="s">
        <v>81</v>
      </c>
    </row>
    <row r="203" s="2" customFormat="1" ht="16.5" customHeight="1">
      <c r="A203" s="40"/>
      <c r="B203" s="41"/>
      <c r="C203" s="214" t="s">
        <v>578</v>
      </c>
      <c r="D203" s="214" t="s">
        <v>164</v>
      </c>
      <c r="E203" s="215" t="s">
        <v>2042</v>
      </c>
      <c r="F203" s="216" t="s">
        <v>2043</v>
      </c>
      <c r="G203" s="217" t="s">
        <v>177</v>
      </c>
      <c r="H203" s="218">
        <v>2</v>
      </c>
      <c r="I203" s="219"/>
      <c r="J203" s="220">
        <f>ROUND(I203*H203,2)</f>
        <v>0</v>
      </c>
      <c r="K203" s="216" t="s">
        <v>1411</v>
      </c>
      <c r="L203" s="46"/>
      <c r="M203" s="221" t="s">
        <v>19</v>
      </c>
      <c r="N203" s="222" t="s">
        <v>48</v>
      </c>
      <c r="O203" s="86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267</v>
      </c>
      <c r="AT203" s="225" t="s">
        <v>164</v>
      </c>
      <c r="AU203" s="225" t="s">
        <v>81</v>
      </c>
      <c r="AY203" s="19" t="s">
        <v>161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81</v>
      </c>
      <c r="BK203" s="226">
        <f>ROUND(I203*H203,2)</f>
        <v>0</v>
      </c>
      <c r="BL203" s="19" t="s">
        <v>267</v>
      </c>
      <c r="BM203" s="225" t="s">
        <v>2044</v>
      </c>
    </row>
    <row r="204" s="2" customFormat="1" ht="16.5" customHeight="1">
      <c r="A204" s="40"/>
      <c r="B204" s="41"/>
      <c r="C204" s="214" t="s">
        <v>585</v>
      </c>
      <c r="D204" s="214" t="s">
        <v>164</v>
      </c>
      <c r="E204" s="215" t="s">
        <v>2045</v>
      </c>
      <c r="F204" s="216" t="s">
        <v>2046</v>
      </c>
      <c r="G204" s="217" t="s">
        <v>177</v>
      </c>
      <c r="H204" s="218">
        <v>1</v>
      </c>
      <c r="I204" s="219"/>
      <c r="J204" s="220">
        <f>ROUND(I204*H204,2)</f>
        <v>0</v>
      </c>
      <c r="K204" s="216" t="s">
        <v>1411</v>
      </c>
      <c r="L204" s="46"/>
      <c r="M204" s="221" t="s">
        <v>19</v>
      </c>
      <c r="N204" s="222" t="s">
        <v>48</v>
      </c>
      <c r="O204" s="86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267</v>
      </c>
      <c r="AT204" s="225" t="s">
        <v>164</v>
      </c>
      <c r="AU204" s="225" t="s">
        <v>81</v>
      </c>
      <c r="AY204" s="19" t="s">
        <v>161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9" t="s">
        <v>81</v>
      </c>
      <c r="BK204" s="226">
        <f>ROUND(I204*H204,2)</f>
        <v>0</v>
      </c>
      <c r="BL204" s="19" t="s">
        <v>267</v>
      </c>
      <c r="BM204" s="225" t="s">
        <v>2047</v>
      </c>
    </row>
    <row r="205" s="2" customFormat="1" ht="16.5" customHeight="1">
      <c r="A205" s="40"/>
      <c r="B205" s="41"/>
      <c r="C205" s="214" t="s">
        <v>590</v>
      </c>
      <c r="D205" s="214" t="s">
        <v>164</v>
      </c>
      <c r="E205" s="215" t="s">
        <v>2048</v>
      </c>
      <c r="F205" s="216" t="s">
        <v>2049</v>
      </c>
      <c r="G205" s="217" t="s">
        <v>177</v>
      </c>
      <c r="H205" s="218">
        <v>2</v>
      </c>
      <c r="I205" s="219"/>
      <c r="J205" s="220">
        <f>ROUND(I205*H205,2)</f>
        <v>0</v>
      </c>
      <c r="K205" s="216" t="s">
        <v>1411</v>
      </c>
      <c r="L205" s="46"/>
      <c r="M205" s="221" t="s">
        <v>19</v>
      </c>
      <c r="N205" s="222" t="s">
        <v>48</v>
      </c>
      <c r="O205" s="86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267</v>
      </c>
      <c r="AT205" s="225" t="s">
        <v>164</v>
      </c>
      <c r="AU205" s="225" t="s">
        <v>81</v>
      </c>
      <c r="AY205" s="19" t="s">
        <v>161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81</v>
      </c>
      <c r="BK205" s="226">
        <f>ROUND(I205*H205,2)</f>
        <v>0</v>
      </c>
      <c r="BL205" s="19" t="s">
        <v>267</v>
      </c>
      <c r="BM205" s="225" t="s">
        <v>2050</v>
      </c>
    </row>
    <row r="206" s="2" customFormat="1" ht="16.5" customHeight="1">
      <c r="A206" s="40"/>
      <c r="B206" s="41"/>
      <c r="C206" s="214" t="s">
        <v>595</v>
      </c>
      <c r="D206" s="214" t="s">
        <v>164</v>
      </c>
      <c r="E206" s="215" t="s">
        <v>2051</v>
      </c>
      <c r="F206" s="216" t="s">
        <v>2052</v>
      </c>
      <c r="G206" s="217" t="s">
        <v>177</v>
      </c>
      <c r="H206" s="218">
        <v>25</v>
      </c>
      <c r="I206" s="219"/>
      <c r="J206" s="220">
        <f>ROUND(I206*H206,2)</f>
        <v>0</v>
      </c>
      <c r="K206" s="216" t="s">
        <v>1411</v>
      </c>
      <c r="L206" s="46"/>
      <c r="M206" s="221" t="s">
        <v>19</v>
      </c>
      <c r="N206" s="222" t="s">
        <v>48</v>
      </c>
      <c r="O206" s="86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267</v>
      </c>
      <c r="AT206" s="225" t="s">
        <v>164</v>
      </c>
      <c r="AU206" s="225" t="s">
        <v>81</v>
      </c>
      <c r="AY206" s="19" t="s">
        <v>161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81</v>
      </c>
      <c r="BK206" s="226">
        <f>ROUND(I206*H206,2)</f>
        <v>0</v>
      </c>
      <c r="BL206" s="19" t="s">
        <v>267</v>
      </c>
      <c r="BM206" s="225" t="s">
        <v>2053</v>
      </c>
    </row>
    <row r="207" s="2" customFormat="1" ht="16.5" customHeight="1">
      <c r="A207" s="40"/>
      <c r="B207" s="41"/>
      <c r="C207" s="214" t="s">
        <v>600</v>
      </c>
      <c r="D207" s="214" t="s">
        <v>164</v>
      </c>
      <c r="E207" s="215" t="s">
        <v>2054</v>
      </c>
      <c r="F207" s="216" t="s">
        <v>2055</v>
      </c>
      <c r="G207" s="217" t="s">
        <v>177</v>
      </c>
      <c r="H207" s="218">
        <v>2</v>
      </c>
      <c r="I207" s="219"/>
      <c r="J207" s="220">
        <f>ROUND(I207*H207,2)</f>
        <v>0</v>
      </c>
      <c r="K207" s="216" t="s">
        <v>168</v>
      </c>
      <c r="L207" s="46"/>
      <c r="M207" s="221" t="s">
        <v>19</v>
      </c>
      <c r="N207" s="222" t="s">
        <v>48</v>
      </c>
      <c r="O207" s="86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5" t="s">
        <v>267</v>
      </c>
      <c r="AT207" s="225" t="s">
        <v>164</v>
      </c>
      <c r="AU207" s="225" t="s">
        <v>81</v>
      </c>
      <c r="AY207" s="19" t="s">
        <v>161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9" t="s">
        <v>81</v>
      </c>
      <c r="BK207" s="226">
        <f>ROUND(I207*H207,2)</f>
        <v>0</v>
      </c>
      <c r="BL207" s="19" t="s">
        <v>267</v>
      </c>
      <c r="BM207" s="225" t="s">
        <v>2056</v>
      </c>
    </row>
    <row r="208" s="2" customFormat="1">
      <c r="A208" s="40"/>
      <c r="B208" s="41"/>
      <c r="C208" s="42"/>
      <c r="D208" s="227" t="s">
        <v>171</v>
      </c>
      <c r="E208" s="42"/>
      <c r="F208" s="228" t="s">
        <v>2057</v>
      </c>
      <c r="G208" s="42"/>
      <c r="H208" s="42"/>
      <c r="I208" s="229"/>
      <c r="J208" s="42"/>
      <c r="K208" s="42"/>
      <c r="L208" s="46"/>
      <c r="M208" s="230"/>
      <c r="N208" s="231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171</v>
      </c>
      <c r="AU208" s="19" t="s">
        <v>81</v>
      </c>
    </row>
    <row r="209" s="2" customFormat="1" ht="16.5" customHeight="1">
      <c r="A209" s="40"/>
      <c r="B209" s="41"/>
      <c r="C209" s="214" t="s">
        <v>460</v>
      </c>
      <c r="D209" s="214" t="s">
        <v>164</v>
      </c>
      <c r="E209" s="215" t="s">
        <v>2058</v>
      </c>
      <c r="F209" s="216" t="s">
        <v>2059</v>
      </c>
      <c r="G209" s="217" t="s">
        <v>177</v>
      </c>
      <c r="H209" s="218">
        <v>9</v>
      </c>
      <c r="I209" s="219"/>
      <c r="J209" s="220">
        <f>ROUND(I209*H209,2)</f>
        <v>0</v>
      </c>
      <c r="K209" s="216" t="s">
        <v>168</v>
      </c>
      <c r="L209" s="46"/>
      <c r="M209" s="221" t="s">
        <v>19</v>
      </c>
      <c r="N209" s="222" t="s">
        <v>48</v>
      </c>
      <c r="O209" s="86"/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5" t="s">
        <v>267</v>
      </c>
      <c r="AT209" s="225" t="s">
        <v>164</v>
      </c>
      <c r="AU209" s="225" t="s">
        <v>81</v>
      </c>
      <c r="AY209" s="19" t="s">
        <v>161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9" t="s">
        <v>81</v>
      </c>
      <c r="BK209" s="226">
        <f>ROUND(I209*H209,2)</f>
        <v>0</v>
      </c>
      <c r="BL209" s="19" t="s">
        <v>267</v>
      </c>
      <c r="BM209" s="225" t="s">
        <v>2060</v>
      </c>
    </row>
    <row r="210" s="2" customFormat="1">
      <c r="A210" s="40"/>
      <c r="B210" s="41"/>
      <c r="C210" s="42"/>
      <c r="D210" s="227" t="s">
        <v>171</v>
      </c>
      <c r="E210" s="42"/>
      <c r="F210" s="228" t="s">
        <v>2061</v>
      </c>
      <c r="G210" s="42"/>
      <c r="H210" s="42"/>
      <c r="I210" s="229"/>
      <c r="J210" s="42"/>
      <c r="K210" s="42"/>
      <c r="L210" s="46"/>
      <c r="M210" s="230"/>
      <c r="N210" s="231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171</v>
      </c>
      <c r="AU210" s="19" t="s">
        <v>81</v>
      </c>
    </row>
    <row r="211" s="2" customFormat="1" ht="16.5" customHeight="1">
      <c r="A211" s="40"/>
      <c r="B211" s="41"/>
      <c r="C211" s="214" t="s">
        <v>609</v>
      </c>
      <c r="D211" s="214" t="s">
        <v>164</v>
      </c>
      <c r="E211" s="215" t="s">
        <v>2062</v>
      </c>
      <c r="F211" s="216" t="s">
        <v>2063</v>
      </c>
      <c r="G211" s="217" t="s">
        <v>177</v>
      </c>
      <c r="H211" s="218">
        <v>10</v>
      </c>
      <c r="I211" s="219"/>
      <c r="J211" s="220">
        <f>ROUND(I211*H211,2)</f>
        <v>0</v>
      </c>
      <c r="K211" s="216" t="s">
        <v>168</v>
      </c>
      <c r="L211" s="46"/>
      <c r="M211" s="221" t="s">
        <v>19</v>
      </c>
      <c r="N211" s="222" t="s">
        <v>48</v>
      </c>
      <c r="O211" s="86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267</v>
      </c>
      <c r="AT211" s="225" t="s">
        <v>164</v>
      </c>
      <c r="AU211" s="225" t="s">
        <v>81</v>
      </c>
      <c r="AY211" s="19" t="s">
        <v>161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81</v>
      </c>
      <c r="BK211" s="226">
        <f>ROUND(I211*H211,2)</f>
        <v>0</v>
      </c>
      <c r="BL211" s="19" t="s">
        <v>267</v>
      </c>
      <c r="BM211" s="225" t="s">
        <v>2064</v>
      </c>
    </row>
    <row r="212" s="2" customFormat="1">
      <c r="A212" s="40"/>
      <c r="B212" s="41"/>
      <c r="C212" s="42"/>
      <c r="D212" s="227" t="s">
        <v>171</v>
      </c>
      <c r="E212" s="42"/>
      <c r="F212" s="228" t="s">
        <v>2065</v>
      </c>
      <c r="G212" s="42"/>
      <c r="H212" s="42"/>
      <c r="I212" s="229"/>
      <c r="J212" s="42"/>
      <c r="K212" s="42"/>
      <c r="L212" s="46"/>
      <c r="M212" s="230"/>
      <c r="N212" s="231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171</v>
      </c>
      <c r="AU212" s="19" t="s">
        <v>81</v>
      </c>
    </row>
    <row r="213" s="2" customFormat="1" ht="16.5" customHeight="1">
      <c r="A213" s="40"/>
      <c r="B213" s="41"/>
      <c r="C213" s="214" t="s">
        <v>613</v>
      </c>
      <c r="D213" s="214" t="s">
        <v>164</v>
      </c>
      <c r="E213" s="215" t="s">
        <v>2066</v>
      </c>
      <c r="F213" s="216" t="s">
        <v>2067</v>
      </c>
      <c r="G213" s="217" t="s">
        <v>177</v>
      </c>
      <c r="H213" s="218">
        <v>3</v>
      </c>
      <c r="I213" s="219"/>
      <c r="J213" s="220">
        <f>ROUND(I213*H213,2)</f>
        <v>0</v>
      </c>
      <c r="K213" s="216" t="s">
        <v>168</v>
      </c>
      <c r="L213" s="46"/>
      <c r="M213" s="221" t="s">
        <v>19</v>
      </c>
      <c r="N213" s="222" t="s">
        <v>48</v>
      </c>
      <c r="O213" s="86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5" t="s">
        <v>267</v>
      </c>
      <c r="AT213" s="225" t="s">
        <v>164</v>
      </c>
      <c r="AU213" s="225" t="s">
        <v>81</v>
      </c>
      <c r="AY213" s="19" t="s">
        <v>161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9" t="s">
        <v>81</v>
      </c>
      <c r="BK213" s="226">
        <f>ROUND(I213*H213,2)</f>
        <v>0</v>
      </c>
      <c r="BL213" s="19" t="s">
        <v>267</v>
      </c>
      <c r="BM213" s="225" t="s">
        <v>2068</v>
      </c>
    </row>
    <row r="214" s="2" customFormat="1">
      <c r="A214" s="40"/>
      <c r="B214" s="41"/>
      <c r="C214" s="42"/>
      <c r="D214" s="227" t="s">
        <v>171</v>
      </c>
      <c r="E214" s="42"/>
      <c r="F214" s="228" t="s">
        <v>2069</v>
      </c>
      <c r="G214" s="42"/>
      <c r="H214" s="42"/>
      <c r="I214" s="229"/>
      <c r="J214" s="42"/>
      <c r="K214" s="42"/>
      <c r="L214" s="46"/>
      <c r="M214" s="230"/>
      <c r="N214" s="231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171</v>
      </c>
      <c r="AU214" s="19" t="s">
        <v>81</v>
      </c>
    </row>
    <row r="215" s="2" customFormat="1" ht="16.5" customHeight="1">
      <c r="A215" s="40"/>
      <c r="B215" s="41"/>
      <c r="C215" s="214" t="s">
        <v>620</v>
      </c>
      <c r="D215" s="214" t="s">
        <v>164</v>
      </c>
      <c r="E215" s="215" t="s">
        <v>2070</v>
      </c>
      <c r="F215" s="216" t="s">
        <v>2071</v>
      </c>
      <c r="G215" s="217" t="s">
        <v>177</v>
      </c>
      <c r="H215" s="218">
        <v>3</v>
      </c>
      <c r="I215" s="219"/>
      <c r="J215" s="220">
        <f>ROUND(I215*H215,2)</f>
        <v>0</v>
      </c>
      <c r="K215" s="216" t="s">
        <v>168</v>
      </c>
      <c r="L215" s="46"/>
      <c r="M215" s="221" t="s">
        <v>19</v>
      </c>
      <c r="N215" s="222" t="s">
        <v>48</v>
      </c>
      <c r="O215" s="86"/>
      <c r="P215" s="223">
        <f>O215*H215</f>
        <v>0</v>
      </c>
      <c r="Q215" s="223">
        <v>0</v>
      </c>
      <c r="R215" s="223">
        <f>Q215*H215</f>
        <v>0</v>
      </c>
      <c r="S215" s="223">
        <v>0</v>
      </c>
      <c r="T215" s="224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5" t="s">
        <v>267</v>
      </c>
      <c r="AT215" s="225" t="s">
        <v>164</v>
      </c>
      <c r="AU215" s="225" t="s">
        <v>81</v>
      </c>
      <c r="AY215" s="19" t="s">
        <v>161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9" t="s">
        <v>81</v>
      </c>
      <c r="BK215" s="226">
        <f>ROUND(I215*H215,2)</f>
        <v>0</v>
      </c>
      <c r="BL215" s="19" t="s">
        <v>267</v>
      </c>
      <c r="BM215" s="225" t="s">
        <v>2072</v>
      </c>
    </row>
    <row r="216" s="2" customFormat="1">
      <c r="A216" s="40"/>
      <c r="B216" s="41"/>
      <c r="C216" s="42"/>
      <c r="D216" s="227" t="s">
        <v>171</v>
      </c>
      <c r="E216" s="42"/>
      <c r="F216" s="228" t="s">
        <v>2073</v>
      </c>
      <c r="G216" s="42"/>
      <c r="H216" s="42"/>
      <c r="I216" s="229"/>
      <c r="J216" s="42"/>
      <c r="K216" s="42"/>
      <c r="L216" s="46"/>
      <c r="M216" s="230"/>
      <c r="N216" s="231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171</v>
      </c>
      <c r="AU216" s="19" t="s">
        <v>81</v>
      </c>
    </row>
    <row r="217" s="2" customFormat="1" ht="16.5" customHeight="1">
      <c r="A217" s="40"/>
      <c r="B217" s="41"/>
      <c r="C217" s="214" t="s">
        <v>627</v>
      </c>
      <c r="D217" s="214" t="s">
        <v>164</v>
      </c>
      <c r="E217" s="215" t="s">
        <v>2074</v>
      </c>
      <c r="F217" s="216" t="s">
        <v>2075</v>
      </c>
      <c r="G217" s="217" t="s">
        <v>658</v>
      </c>
      <c r="H217" s="218">
        <v>6</v>
      </c>
      <c r="I217" s="219"/>
      <c r="J217" s="220">
        <f>ROUND(I217*H217,2)</f>
        <v>0</v>
      </c>
      <c r="K217" s="216" t="s">
        <v>1411</v>
      </c>
      <c r="L217" s="46"/>
      <c r="M217" s="221" t="s">
        <v>19</v>
      </c>
      <c r="N217" s="222" t="s">
        <v>48</v>
      </c>
      <c r="O217" s="86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267</v>
      </c>
      <c r="AT217" s="225" t="s">
        <v>164</v>
      </c>
      <c r="AU217" s="225" t="s">
        <v>81</v>
      </c>
      <c r="AY217" s="19" t="s">
        <v>161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81</v>
      </c>
      <c r="BK217" s="226">
        <f>ROUND(I217*H217,2)</f>
        <v>0</v>
      </c>
      <c r="BL217" s="19" t="s">
        <v>267</v>
      </c>
      <c r="BM217" s="225" t="s">
        <v>2076</v>
      </c>
    </row>
    <row r="218" s="2" customFormat="1" ht="16.5" customHeight="1">
      <c r="A218" s="40"/>
      <c r="B218" s="41"/>
      <c r="C218" s="214" t="s">
        <v>632</v>
      </c>
      <c r="D218" s="214" t="s">
        <v>164</v>
      </c>
      <c r="E218" s="215" t="s">
        <v>2077</v>
      </c>
      <c r="F218" s="216" t="s">
        <v>2078</v>
      </c>
      <c r="G218" s="217" t="s">
        <v>658</v>
      </c>
      <c r="H218" s="218">
        <v>35</v>
      </c>
      <c r="I218" s="219"/>
      <c r="J218" s="220">
        <f>ROUND(I218*H218,2)</f>
        <v>0</v>
      </c>
      <c r="K218" s="216" t="s">
        <v>1411</v>
      </c>
      <c r="L218" s="46"/>
      <c r="M218" s="221" t="s">
        <v>19</v>
      </c>
      <c r="N218" s="222" t="s">
        <v>48</v>
      </c>
      <c r="O218" s="86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267</v>
      </c>
      <c r="AT218" s="225" t="s">
        <v>164</v>
      </c>
      <c r="AU218" s="225" t="s">
        <v>81</v>
      </c>
      <c r="AY218" s="19" t="s">
        <v>161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81</v>
      </c>
      <c r="BK218" s="226">
        <f>ROUND(I218*H218,2)</f>
        <v>0</v>
      </c>
      <c r="BL218" s="19" t="s">
        <v>267</v>
      </c>
      <c r="BM218" s="225" t="s">
        <v>2079</v>
      </c>
    </row>
    <row r="219" s="2" customFormat="1" ht="16.5" customHeight="1">
      <c r="A219" s="40"/>
      <c r="B219" s="41"/>
      <c r="C219" s="214" t="s">
        <v>637</v>
      </c>
      <c r="D219" s="214" t="s">
        <v>164</v>
      </c>
      <c r="E219" s="215" t="s">
        <v>2080</v>
      </c>
      <c r="F219" s="216" t="s">
        <v>2081</v>
      </c>
      <c r="G219" s="217" t="s">
        <v>658</v>
      </c>
      <c r="H219" s="218">
        <v>12</v>
      </c>
      <c r="I219" s="219"/>
      <c r="J219" s="220">
        <f>ROUND(I219*H219,2)</f>
        <v>0</v>
      </c>
      <c r="K219" s="216" t="s">
        <v>1411</v>
      </c>
      <c r="L219" s="46"/>
      <c r="M219" s="221" t="s">
        <v>19</v>
      </c>
      <c r="N219" s="222" t="s">
        <v>48</v>
      </c>
      <c r="O219" s="86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5" t="s">
        <v>267</v>
      </c>
      <c r="AT219" s="225" t="s">
        <v>164</v>
      </c>
      <c r="AU219" s="225" t="s">
        <v>81</v>
      </c>
      <c r="AY219" s="19" t="s">
        <v>161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9" t="s">
        <v>81</v>
      </c>
      <c r="BK219" s="226">
        <f>ROUND(I219*H219,2)</f>
        <v>0</v>
      </c>
      <c r="BL219" s="19" t="s">
        <v>267</v>
      </c>
      <c r="BM219" s="225" t="s">
        <v>2082</v>
      </c>
    </row>
    <row r="220" s="2" customFormat="1" ht="24.15" customHeight="1">
      <c r="A220" s="40"/>
      <c r="B220" s="41"/>
      <c r="C220" s="214" t="s">
        <v>642</v>
      </c>
      <c r="D220" s="214" t="s">
        <v>164</v>
      </c>
      <c r="E220" s="215" t="s">
        <v>2083</v>
      </c>
      <c r="F220" s="216" t="s">
        <v>2084</v>
      </c>
      <c r="G220" s="217" t="s">
        <v>167</v>
      </c>
      <c r="H220" s="218">
        <v>50</v>
      </c>
      <c r="I220" s="219"/>
      <c r="J220" s="220">
        <f>ROUND(I220*H220,2)</f>
        <v>0</v>
      </c>
      <c r="K220" s="216" t="s">
        <v>168</v>
      </c>
      <c r="L220" s="46"/>
      <c r="M220" s="221" t="s">
        <v>19</v>
      </c>
      <c r="N220" s="222" t="s">
        <v>48</v>
      </c>
      <c r="O220" s="86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267</v>
      </c>
      <c r="AT220" s="225" t="s">
        <v>164</v>
      </c>
      <c r="AU220" s="225" t="s">
        <v>81</v>
      </c>
      <c r="AY220" s="19" t="s">
        <v>161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81</v>
      </c>
      <c r="BK220" s="226">
        <f>ROUND(I220*H220,2)</f>
        <v>0</v>
      </c>
      <c r="BL220" s="19" t="s">
        <v>267</v>
      </c>
      <c r="BM220" s="225" t="s">
        <v>2085</v>
      </c>
    </row>
    <row r="221" s="2" customFormat="1">
      <c r="A221" s="40"/>
      <c r="B221" s="41"/>
      <c r="C221" s="42"/>
      <c r="D221" s="227" t="s">
        <v>171</v>
      </c>
      <c r="E221" s="42"/>
      <c r="F221" s="228" t="s">
        <v>2086</v>
      </c>
      <c r="G221" s="42"/>
      <c r="H221" s="42"/>
      <c r="I221" s="229"/>
      <c r="J221" s="42"/>
      <c r="K221" s="42"/>
      <c r="L221" s="46"/>
      <c r="M221" s="230"/>
      <c r="N221" s="231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171</v>
      </c>
      <c r="AU221" s="19" t="s">
        <v>81</v>
      </c>
    </row>
    <row r="222" s="2" customFormat="1" ht="24.15" customHeight="1">
      <c r="A222" s="40"/>
      <c r="B222" s="41"/>
      <c r="C222" s="214" t="s">
        <v>648</v>
      </c>
      <c r="D222" s="214" t="s">
        <v>164</v>
      </c>
      <c r="E222" s="215" t="s">
        <v>2087</v>
      </c>
      <c r="F222" s="216" t="s">
        <v>2088</v>
      </c>
      <c r="G222" s="217" t="s">
        <v>529</v>
      </c>
      <c r="H222" s="287"/>
      <c r="I222" s="219"/>
      <c r="J222" s="220">
        <f>ROUND(I222*H222,2)</f>
        <v>0</v>
      </c>
      <c r="K222" s="216" t="s">
        <v>168</v>
      </c>
      <c r="L222" s="46"/>
      <c r="M222" s="221" t="s">
        <v>19</v>
      </c>
      <c r="N222" s="222" t="s">
        <v>48</v>
      </c>
      <c r="O222" s="86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5" t="s">
        <v>267</v>
      </c>
      <c r="AT222" s="225" t="s">
        <v>164</v>
      </c>
      <c r="AU222" s="225" t="s">
        <v>81</v>
      </c>
      <c r="AY222" s="19" t="s">
        <v>161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9" t="s">
        <v>81</v>
      </c>
      <c r="BK222" s="226">
        <f>ROUND(I222*H222,2)</f>
        <v>0</v>
      </c>
      <c r="BL222" s="19" t="s">
        <v>267</v>
      </c>
      <c r="BM222" s="225" t="s">
        <v>2089</v>
      </c>
    </row>
    <row r="223" s="2" customFormat="1">
      <c r="A223" s="40"/>
      <c r="B223" s="41"/>
      <c r="C223" s="42"/>
      <c r="D223" s="227" t="s">
        <v>171</v>
      </c>
      <c r="E223" s="42"/>
      <c r="F223" s="228" t="s">
        <v>2090</v>
      </c>
      <c r="G223" s="42"/>
      <c r="H223" s="42"/>
      <c r="I223" s="229"/>
      <c r="J223" s="42"/>
      <c r="K223" s="42"/>
      <c r="L223" s="46"/>
      <c r="M223" s="230"/>
      <c r="N223" s="231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171</v>
      </c>
      <c r="AU223" s="19" t="s">
        <v>81</v>
      </c>
    </row>
    <row r="224" s="12" customFormat="1" ht="25.92" customHeight="1">
      <c r="A224" s="12"/>
      <c r="B224" s="198"/>
      <c r="C224" s="199"/>
      <c r="D224" s="200" t="s">
        <v>76</v>
      </c>
      <c r="E224" s="201" t="s">
        <v>790</v>
      </c>
      <c r="F224" s="201" t="s">
        <v>791</v>
      </c>
      <c r="G224" s="199"/>
      <c r="H224" s="199"/>
      <c r="I224" s="202"/>
      <c r="J224" s="203">
        <f>BK224</f>
        <v>0</v>
      </c>
      <c r="K224" s="199"/>
      <c r="L224" s="204"/>
      <c r="M224" s="205"/>
      <c r="N224" s="206"/>
      <c r="O224" s="206"/>
      <c r="P224" s="207">
        <f>SUM(P225:P229)</f>
        <v>0</v>
      </c>
      <c r="Q224" s="206"/>
      <c r="R224" s="207">
        <f>SUM(R225:R229)</f>
        <v>0.11550000000000001</v>
      </c>
      <c r="S224" s="206"/>
      <c r="T224" s="208">
        <f>SUM(T225:T229)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9" t="s">
        <v>85</v>
      </c>
      <c r="AT224" s="210" t="s">
        <v>76</v>
      </c>
      <c r="AU224" s="210" t="s">
        <v>77</v>
      </c>
      <c r="AY224" s="209" t="s">
        <v>161</v>
      </c>
      <c r="BK224" s="211">
        <f>SUM(BK225:BK229)</f>
        <v>0</v>
      </c>
    </row>
    <row r="225" s="2" customFormat="1" ht="16.5" customHeight="1">
      <c r="A225" s="40"/>
      <c r="B225" s="41"/>
      <c r="C225" s="254" t="s">
        <v>655</v>
      </c>
      <c r="D225" s="254" t="s">
        <v>192</v>
      </c>
      <c r="E225" s="255" t="s">
        <v>2091</v>
      </c>
      <c r="F225" s="256" t="s">
        <v>2092</v>
      </c>
      <c r="G225" s="257" t="s">
        <v>186</v>
      </c>
      <c r="H225" s="258">
        <v>0.11</v>
      </c>
      <c r="I225" s="259"/>
      <c r="J225" s="260">
        <f>ROUND(I225*H225,2)</f>
        <v>0</v>
      </c>
      <c r="K225" s="256" t="s">
        <v>168</v>
      </c>
      <c r="L225" s="261"/>
      <c r="M225" s="262" t="s">
        <v>19</v>
      </c>
      <c r="N225" s="263" t="s">
        <v>48</v>
      </c>
      <c r="O225" s="86"/>
      <c r="P225" s="223">
        <f>O225*H225</f>
        <v>0</v>
      </c>
      <c r="Q225" s="223">
        <v>1</v>
      </c>
      <c r="R225" s="223">
        <f>Q225*H225</f>
        <v>0.11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394</v>
      </c>
      <c r="AT225" s="225" t="s">
        <v>192</v>
      </c>
      <c r="AU225" s="225" t="s">
        <v>81</v>
      </c>
      <c r="AY225" s="19" t="s">
        <v>161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81</v>
      </c>
      <c r="BK225" s="226">
        <f>ROUND(I225*H225,2)</f>
        <v>0</v>
      </c>
      <c r="BL225" s="19" t="s">
        <v>267</v>
      </c>
      <c r="BM225" s="225" t="s">
        <v>2093</v>
      </c>
    </row>
    <row r="226" s="2" customFormat="1" ht="16.5" customHeight="1">
      <c r="A226" s="40"/>
      <c r="B226" s="41"/>
      <c r="C226" s="214" t="s">
        <v>663</v>
      </c>
      <c r="D226" s="214" t="s">
        <v>164</v>
      </c>
      <c r="E226" s="215" t="s">
        <v>2094</v>
      </c>
      <c r="F226" s="216" t="s">
        <v>2095</v>
      </c>
      <c r="G226" s="217" t="s">
        <v>1032</v>
      </c>
      <c r="H226" s="218">
        <v>110</v>
      </c>
      <c r="I226" s="219"/>
      <c r="J226" s="220">
        <f>ROUND(I226*H226,2)</f>
        <v>0</v>
      </c>
      <c r="K226" s="216" t="s">
        <v>168</v>
      </c>
      <c r="L226" s="46"/>
      <c r="M226" s="221" t="s">
        <v>19</v>
      </c>
      <c r="N226" s="222" t="s">
        <v>48</v>
      </c>
      <c r="O226" s="86"/>
      <c r="P226" s="223">
        <f>O226*H226</f>
        <v>0</v>
      </c>
      <c r="Q226" s="223">
        <v>5.0000000000000002E-05</v>
      </c>
      <c r="R226" s="223">
        <f>Q226*H226</f>
        <v>0.0055000000000000005</v>
      </c>
      <c r="S226" s="223">
        <v>0</v>
      </c>
      <c r="T226" s="224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5" t="s">
        <v>169</v>
      </c>
      <c r="AT226" s="225" t="s">
        <v>164</v>
      </c>
      <c r="AU226" s="225" t="s">
        <v>81</v>
      </c>
      <c r="AY226" s="19" t="s">
        <v>161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9" t="s">
        <v>81</v>
      </c>
      <c r="BK226" s="226">
        <f>ROUND(I226*H226,2)</f>
        <v>0</v>
      </c>
      <c r="BL226" s="19" t="s">
        <v>169</v>
      </c>
      <c r="BM226" s="225" t="s">
        <v>2096</v>
      </c>
    </row>
    <row r="227" s="2" customFormat="1">
      <c r="A227" s="40"/>
      <c r="B227" s="41"/>
      <c r="C227" s="42"/>
      <c r="D227" s="227" t="s">
        <v>171</v>
      </c>
      <c r="E227" s="42"/>
      <c r="F227" s="228" t="s">
        <v>2097</v>
      </c>
      <c r="G227" s="42"/>
      <c r="H227" s="42"/>
      <c r="I227" s="229"/>
      <c r="J227" s="42"/>
      <c r="K227" s="42"/>
      <c r="L227" s="46"/>
      <c r="M227" s="230"/>
      <c r="N227" s="231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171</v>
      </c>
      <c r="AU227" s="19" t="s">
        <v>81</v>
      </c>
    </row>
    <row r="228" s="2" customFormat="1" ht="24.15" customHeight="1">
      <c r="A228" s="40"/>
      <c r="B228" s="41"/>
      <c r="C228" s="214" t="s">
        <v>678</v>
      </c>
      <c r="D228" s="214" t="s">
        <v>164</v>
      </c>
      <c r="E228" s="215" t="s">
        <v>2098</v>
      </c>
      <c r="F228" s="216" t="s">
        <v>1042</v>
      </c>
      <c r="G228" s="217" t="s">
        <v>529</v>
      </c>
      <c r="H228" s="287"/>
      <c r="I228" s="219"/>
      <c r="J228" s="220">
        <f>ROUND(I228*H228,2)</f>
        <v>0</v>
      </c>
      <c r="K228" s="216" t="s">
        <v>168</v>
      </c>
      <c r="L228" s="46"/>
      <c r="M228" s="221" t="s">
        <v>19</v>
      </c>
      <c r="N228" s="222" t="s">
        <v>48</v>
      </c>
      <c r="O228" s="86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5" t="s">
        <v>267</v>
      </c>
      <c r="AT228" s="225" t="s">
        <v>164</v>
      </c>
      <c r="AU228" s="225" t="s">
        <v>81</v>
      </c>
      <c r="AY228" s="19" t="s">
        <v>161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9" t="s">
        <v>81</v>
      </c>
      <c r="BK228" s="226">
        <f>ROUND(I228*H228,2)</f>
        <v>0</v>
      </c>
      <c r="BL228" s="19" t="s">
        <v>267</v>
      </c>
      <c r="BM228" s="225" t="s">
        <v>2099</v>
      </c>
    </row>
    <row r="229" s="2" customFormat="1">
      <c r="A229" s="40"/>
      <c r="B229" s="41"/>
      <c r="C229" s="42"/>
      <c r="D229" s="227" t="s">
        <v>171</v>
      </c>
      <c r="E229" s="42"/>
      <c r="F229" s="228" t="s">
        <v>2100</v>
      </c>
      <c r="G229" s="42"/>
      <c r="H229" s="42"/>
      <c r="I229" s="229"/>
      <c r="J229" s="42"/>
      <c r="K229" s="42"/>
      <c r="L229" s="46"/>
      <c r="M229" s="288"/>
      <c r="N229" s="289"/>
      <c r="O229" s="290"/>
      <c r="P229" s="290"/>
      <c r="Q229" s="290"/>
      <c r="R229" s="290"/>
      <c r="S229" s="290"/>
      <c r="T229" s="291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171</v>
      </c>
      <c r="AU229" s="19" t="s">
        <v>81</v>
      </c>
    </row>
    <row r="230" s="2" customFormat="1" ht="6.96" customHeight="1">
      <c r="A230" s="40"/>
      <c r="B230" s="61"/>
      <c r="C230" s="62"/>
      <c r="D230" s="62"/>
      <c r="E230" s="62"/>
      <c r="F230" s="62"/>
      <c r="G230" s="62"/>
      <c r="H230" s="62"/>
      <c r="I230" s="62"/>
      <c r="J230" s="62"/>
      <c r="K230" s="62"/>
      <c r="L230" s="46"/>
      <c r="M230" s="40"/>
      <c r="O230" s="40"/>
      <c r="P230" s="40"/>
      <c r="Q230" s="40"/>
      <c r="R230" s="40"/>
      <c r="S230" s="40"/>
      <c r="T230" s="40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</row>
  </sheetData>
  <sheetProtection sheet="1" autoFilter="0" formatColumns="0" formatRows="0" objects="1" scenarios="1" spinCount="100000" saltValue="V72gyc23nZhMq4adxrcxRUxszSjbivu3eKPeU4jXL0D1TAFbnzeFNpxxKHoeQ52MS21MRyaSKjfA+VWgqTksXw==" hashValue="ftd8fe3yFyA6dUt0SEupkLLPDQTpLL8y4Rx84BmoVWdyxOhaVkkqazOCZlX1cMuR1VBtQngDQ2Yr4iw/kwN77A==" algorithmName="SHA-512" password="CC35"/>
  <autoFilter ref="C93:K22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7" r:id="rId1" display="https://podminky.urs.cz/item/CS_URS_2023_01/979084413R00"/>
    <hyperlink ref="F101" r:id="rId2" display="https://podminky.urs.cz/item/CS_URS_2023_01/997013631"/>
    <hyperlink ref="F103" r:id="rId3" display="https://podminky.urs.cz/item/CS_URS_2023_01/997013814"/>
    <hyperlink ref="F107" r:id="rId4" display="https://podminky.urs.cz/item/CS_URS_2023_01/713463121R0"/>
    <hyperlink ref="F114" r:id="rId5" display="https://podminky.urs.cz/item/CS_URS_2023_01/998713201R00"/>
    <hyperlink ref="F120" r:id="rId6" display="https://podminky.urs.cz/item/CS_URS_2023_01/733113113R00"/>
    <hyperlink ref="F123" r:id="rId7" display="https://podminky.urs.cz/item/CS_URS_2023_01/733191112R00"/>
    <hyperlink ref="F125" r:id="rId8" display="https://podminky.urs.cz/item/CS_URS_2023_01/733222302"/>
    <hyperlink ref="F127" r:id="rId9" display="https://podminky.urs.cz/item/CS_URS_2023_01/733222303"/>
    <hyperlink ref="F129" r:id="rId10" display="https://podminky.urs.cz/item/CS_URS_2023_01/733222304"/>
    <hyperlink ref="F131" r:id="rId11" display="https://podminky.urs.cz/item/CS_URS_2023_01/733223304"/>
    <hyperlink ref="F133" r:id="rId12" display="https://podminky.urs.cz/item/CS_URS_2023_01/733223305"/>
    <hyperlink ref="F135" r:id="rId13" display="https://podminky.urs.cz/item/CS_URS_2023_01/998733201R00"/>
    <hyperlink ref="F138" r:id="rId14" display="https://podminky.urs.cz/item/CS_URS_2023_01/734209103R00"/>
    <hyperlink ref="F140" r:id="rId15" display="https://podminky.urs.cz/item/CS_URS_2023_01/734209115R00"/>
    <hyperlink ref="F142" r:id="rId16" display="https://podminky.urs.cz/item/CS_URS_2023_01/734209104R00"/>
    <hyperlink ref="F144" r:id="rId17" display="https://podminky.urs.cz/item/CS_URS_2023_01/734209105R00"/>
    <hyperlink ref="F146" r:id="rId18" display="https://podminky.urs.cz/item/CS_URS_2023_01/734209103R01"/>
    <hyperlink ref="F150" r:id="rId19" display="https://podminky.urs.cz/item/CS_URS_2023_01/734292723"/>
    <hyperlink ref="F154" r:id="rId20" display="https://podminky.urs.cz/item/CS_URS_2023_01/734419111R00"/>
    <hyperlink ref="F158" r:id="rId21" display="https://podminky.urs.cz/item/CS_URS_2023_01/734209102RT2"/>
    <hyperlink ref="F160" r:id="rId22" display="https://podminky.urs.cz/item/CS_URS_2023_01/734209113R00"/>
    <hyperlink ref="F165" r:id="rId23" display="https://podminky.urs.cz/item/CS_URS_2023_01/998734201R00"/>
    <hyperlink ref="F168" r:id="rId24" display="https://podminky.urs.cz/item/CS_URS_2023_01/735000912R00"/>
    <hyperlink ref="F170" r:id="rId25" display="https://podminky.urs.cz/item/CS_URS_2023_01/735151472"/>
    <hyperlink ref="F172" r:id="rId26" display="https://podminky.urs.cz/item/CS_URS_2023_01/735151474"/>
    <hyperlink ref="F174" r:id="rId27" display="https://podminky.urs.cz/item/CS_URS_2023_01/735151475"/>
    <hyperlink ref="F176" r:id="rId28" display="https://podminky.urs.cz/item/CS_URS_2023_01/735151476"/>
    <hyperlink ref="F178" r:id="rId29" display="https://podminky.urs.cz/item/CS_URS_2023_01/735151477"/>
    <hyperlink ref="F180" r:id="rId30" display="https://podminky.urs.cz/item/CS_URS_2023_01/735151478"/>
    <hyperlink ref="F182" r:id="rId31" display="https://podminky.urs.cz/item/CS_URS_2023_01/735151479"/>
    <hyperlink ref="F184" r:id="rId32" display="https://podminky.urs.cz/item/CS_URS_2023_01/735151480"/>
    <hyperlink ref="F186" r:id="rId33" display="https://podminky.urs.cz/item/CS_URS_2023_01/735151481"/>
    <hyperlink ref="F188" r:id="rId34" display="https://podminky.urs.cz/item/CS_URS_2023_01/735151483"/>
    <hyperlink ref="F190" r:id="rId35" display="https://podminky.urs.cz/item/CS_URS_2023_01/735151495"/>
    <hyperlink ref="F192" r:id="rId36" display="https://podminky.urs.cz/item/CS_URS_2023_01/735151499"/>
    <hyperlink ref="F194" r:id="rId37" display="https://podminky.urs.cz/item/CS_URS_2023_01/735151577"/>
    <hyperlink ref="F196" r:id="rId38" display="https://podminky.urs.cz/item/CS_URS_2023_01/735151580"/>
    <hyperlink ref="F198" r:id="rId39" display="https://podminky.urs.cz/item/CS_URS_2023_01/735151581"/>
    <hyperlink ref="F200" r:id="rId40" display="https://podminky.urs.cz/item/CS_URS_2023_01/735151583"/>
    <hyperlink ref="F202" r:id="rId41" display="https://podminky.urs.cz/item/CS_URS_2023_01/735151600"/>
    <hyperlink ref="F208" r:id="rId42" display="https://podminky.urs.cz/item/CS_URS_2023_01/735159110R00"/>
    <hyperlink ref="F210" r:id="rId43" display="https://podminky.urs.cz/item/CS_URS_2023_01/735159210R00"/>
    <hyperlink ref="F212" r:id="rId44" display="https://podminky.urs.cz/item/CS_URS_2023_01/735159220R00"/>
    <hyperlink ref="F214" r:id="rId45" display="https://podminky.urs.cz/item/CS_URS_2023_01/735159230R00"/>
    <hyperlink ref="F216" r:id="rId46" display="https://podminky.urs.cz/item/CS_URS_2023_01/735159240R00"/>
    <hyperlink ref="F221" r:id="rId47" display="https://podminky.urs.cz/item/CS_URS_2023_01/735191910R00"/>
    <hyperlink ref="F223" r:id="rId48" display="https://podminky.urs.cz/item/CS_URS_2023_01/998735201R00"/>
    <hyperlink ref="F227" r:id="rId49" display="https://podminky.urs.cz/item/CS_URS_2023_01/767995114"/>
    <hyperlink ref="F229" r:id="rId50" display="https://podminky.urs.cz/item/CS_URS_2023_01/998767201R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85</v>
      </c>
    </row>
    <row r="4" s="1" customFormat="1" ht="24.96" customHeight="1">
      <c r="B4" s="22"/>
      <c r="D4" s="142" t="s">
        <v>113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Oprava PS Prostějov</v>
      </c>
      <c r="F7" s="144"/>
      <c r="G7" s="144"/>
      <c r="H7" s="144"/>
      <c r="L7" s="22"/>
    </row>
    <row r="8" s="1" customFormat="1" ht="12" customHeight="1">
      <c r="B8" s="22"/>
      <c r="D8" s="144" t="s">
        <v>114</v>
      </c>
      <c r="L8" s="22"/>
    </row>
    <row r="9" s="2" customFormat="1" ht="16.5" customHeight="1">
      <c r="A9" s="40"/>
      <c r="B9" s="46"/>
      <c r="C9" s="40"/>
      <c r="D9" s="40"/>
      <c r="E9" s="145" t="s">
        <v>1113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2101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118</v>
      </c>
      <c r="G14" s="40"/>
      <c r="H14" s="40"/>
      <c r="I14" s="144" t="s">
        <v>23</v>
      </c>
      <c r="J14" s="148" t="str">
        <f>'Rekapitulace stavby'!AN8</f>
        <v>15. 11. 2021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40</v>
      </c>
      <c r="F26" s="40"/>
      <c r="G26" s="40"/>
      <c r="H26" s="40"/>
      <c r="I26" s="144" t="s">
        <v>29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41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43</v>
      </c>
      <c r="E32" s="40"/>
      <c r="F32" s="40"/>
      <c r="G32" s="40"/>
      <c r="H32" s="40"/>
      <c r="I32" s="40"/>
      <c r="J32" s="155">
        <f>ROUND(J86,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45</v>
      </c>
      <c r="G34" s="40"/>
      <c r="H34" s="40"/>
      <c r="I34" s="156" t="s">
        <v>44</v>
      </c>
      <c r="J34" s="156" t="s">
        <v>46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47</v>
      </c>
      <c r="E35" s="144" t="s">
        <v>48</v>
      </c>
      <c r="F35" s="158">
        <f>ROUND((SUM(BE86:BE119)),  2)</f>
        <v>0</v>
      </c>
      <c r="G35" s="40"/>
      <c r="H35" s="40"/>
      <c r="I35" s="159">
        <v>0.20999999999999999</v>
      </c>
      <c r="J35" s="158">
        <f>ROUND(((SUM(BE86:BE119))*I35),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49</v>
      </c>
      <c r="F36" s="158">
        <f>ROUND((SUM(BF86:BF119)),  2)</f>
        <v>0</v>
      </c>
      <c r="G36" s="40"/>
      <c r="H36" s="40"/>
      <c r="I36" s="159">
        <v>0.14999999999999999</v>
      </c>
      <c r="J36" s="158">
        <f>ROUND(((SUM(BF86:BF119))*I36),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50</v>
      </c>
      <c r="F37" s="158">
        <f>ROUND((SUM(BG86:BG119)),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51</v>
      </c>
      <c r="F38" s="158">
        <f>ROUND((SUM(BH86:BH119)),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52</v>
      </c>
      <c r="F39" s="158">
        <f>ROUND((SUM(BI86:BI119)),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53</v>
      </c>
      <c r="E41" s="162"/>
      <c r="F41" s="162"/>
      <c r="G41" s="163" t="s">
        <v>54</v>
      </c>
      <c r="H41" s="164" t="s">
        <v>55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Oprava PS Prostějov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1113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05 - VZT zařízení č.2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15. 11. 2021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25</v>
      </c>
      <c r="D58" s="42"/>
      <c r="E58" s="42"/>
      <c r="F58" s="29" t="str">
        <f>E17</f>
        <v>Správa železnic, st.org., Dlážděná 7, 110 00 Praha</v>
      </c>
      <c r="G58" s="42"/>
      <c r="H58" s="42"/>
      <c r="I58" s="34" t="s">
        <v>33</v>
      </c>
      <c r="J58" s="38" t="str">
        <f>E23</f>
        <v>SAGASTA s. r. o., Novodvorská 14, 142 00 Praha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Ing. Gabriela Vyškovská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75</v>
      </c>
      <c r="D63" s="42"/>
      <c r="E63" s="42"/>
      <c r="F63" s="42"/>
      <c r="G63" s="42"/>
      <c r="H63" s="42"/>
      <c r="I63" s="42"/>
      <c r="J63" s="104">
        <f>J86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2102</v>
      </c>
      <c r="E64" s="179"/>
      <c r="F64" s="179"/>
      <c r="G64" s="179"/>
      <c r="H64" s="179"/>
      <c r="I64" s="179"/>
      <c r="J64" s="180">
        <f>J87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146</v>
      </c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1" t="str">
        <f>E7</f>
        <v>Oprava PS Prostějov</v>
      </c>
      <c r="F74" s="34"/>
      <c r="G74" s="34"/>
      <c r="H74" s="34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3"/>
      <c r="C75" s="34" t="s">
        <v>114</v>
      </c>
      <c r="D75" s="24"/>
      <c r="E75" s="24"/>
      <c r="F75" s="24"/>
      <c r="G75" s="24"/>
      <c r="H75" s="24"/>
      <c r="I75" s="24"/>
      <c r="J75" s="24"/>
      <c r="K75" s="24"/>
      <c r="L75" s="22"/>
    </row>
    <row r="76" s="2" customFormat="1" ht="16.5" customHeight="1">
      <c r="A76" s="40"/>
      <c r="B76" s="41"/>
      <c r="C76" s="42"/>
      <c r="D76" s="42"/>
      <c r="E76" s="171" t="s">
        <v>1113</v>
      </c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116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E11</f>
        <v>05 - VZT zařízení č.2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F14</f>
        <v xml:space="preserve"> </v>
      </c>
      <c r="G80" s="42"/>
      <c r="H80" s="42"/>
      <c r="I80" s="34" t="s">
        <v>23</v>
      </c>
      <c r="J80" s="74" t="str">
        <f>IF(J14="","",J14)</f>
        <v>15. 11. 2021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40.05" customHeight="1">
      <c r="A82" s="40"/>
      <c r="B82" s="41"/>
      <c r="C82" s="34" t="s">
        <v>25</v>
      </c>
      <c r="D82" s="42"/>
      <c r="E82" s="42"/>
      <c r="F82" s="29" t="str">
        <f>E17</f>
        <v>Správa železnic, st.org., Dlážděná 7, 110 00 Praha</v>
      </c>
      <c r="G82" s="42"/>
      <c r="H82" s="42"/>
      <c r="I82" s="34" t="s">
        <v>33</v>
      </c>
      <c r="J82" s="38" t="str">
        <f>E23</f>
        <v>SAGASTA s. r. o., Novodvorská 14, 142 00 Praha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31</v>
      </c>
      <c r="D83" s="42"/>
      <c r="E83" s="42"/>
      <c r="F83" s="29" t="str">
        <f>IF(E20="","",E20)</f>
        <v>Vyplň údaj</v>
      </c>
      <c r="G83" s="42"/>
      <c r="H83" s="42"/>
      <c r="I83" s="34" t="s">
        <v>38</v>
      </c>
      <c r="J83" s="38" t="str">
        <f>E26</f>
        <v>Ing. Gabriela Vyškovská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7"/>
      <c r="B85" s="188"/>
      <c r="C85" s="189" t="s">
        <v>147</v>
      </c>
      <c r="D85" s="190" t="s">
        <v>62</v>
      </c>
      <c r="E85" s="190" t="s">
        <v>58</v>
      </c>
      <c r="F85" s="190" t="s">
        <v>59</v>
      </c>
      <c r="G85" s="190" t="s">
        <v>148</v>
      </c>
      <c r="H85" s="190" t="s">
        <v>149</v>
      </c>
      <c r="I85" s="190" t="s">
        <v>150</v>
      </c>
      <c r="J85" s="190" t="s">
        <v>121</v>
      </c>
      <c r="K85" s="191" t="s">
        <v>151</v>
      </c>
      <c r="L85" s="192"/>
      <c r="M85" s="94" t="s">
        <v>19</v>
      </c>
      <c r="N85" s="95" t="s">
        <v>47</v>
      </c>
      <c r="O85" s="95" t="s">
        <v>152</v>
      </c>
      <c r="P85" s="95" t="s">
        <v>153</v>
      </c>
      <c r="Q85" s="95" t="s">
        <v>154</v>
      </c>
      <c r="R85" s="95" t="s">
        <v>155</v>
      </c>
      <c r="S85" s="95" t="s">
        <v>156</v>
      </c>
      <c r="T85" s="96" t="s">
        <v>157</v>
      </c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</row>
    <row r="86" s="2" customFormat="1" ht="22.8" customHeight="1">
      <c r="A86" s="40"/>
      <c r="B86" s="41"/>
      <c r="C86" s="101" t="s">
        <v>158</v>
      </c>
      <c r="D86" s="42"/>
      <c r="E86" s="42"/>
      <c r="F86" s="42"/>
      <c r="G86" s="42"/>
      <c r="H86" s="42"/>
      <c r="I86" s="42"/>
      <c r="J86" s="193">
        <f>BK86</f>
        <v>0</v>
      </c>
      <c r="K86" s="42"/>
      <c r="L86" s="46"/>
      <c r="M86" s="97"/>
      <c r="N86" s="194"/>
      <c r="O86" s="98"/>
      <c r="P86" s="195">
        <f>P87</f>
        <v>0</v>
      </c>
      <c r="Q86" s="98"/>
      <c r="R86" s="195">
        <f>R87</f>
        <v>0.071323999999999999</v>
      </c>
      <c r="S86" s="98"/>
      <c r="T86" s="196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76</v>
      </c>
      <c r="AU86" s="19" t="s">
        <v>122</v>
      </c>
      <c r="BK86" s="197">
        <f>BK87</f>
        <v>0</v>
      </c>
    </row>
    <row r="87" s="12" customFormat="1" ht="25.92" customHeight="1">
      <c r="A87" s="12"/>
      <c r="B87" s="198"/>
      <c r="C87" s="199"/>
      <c r="D87" s="200" t="s">
        <v>76</v>
      </c>
      <c r="E87" s="201" t="s">
        <v>2103</v>
      </c>
      <c r="F87" s="201" t="s">
        <v>2104</v>
      </c>
      <c r="G87" s="199"/>
      <c r="H87" s="199"/>
      <c r="I87" s="202"/>
      <c r="J87" s="203">
        <f>BK87</f>
        <v>0</v>
      </c>
      <c r="K87" s="199"/>
      <c r="L87" s="204"/>
      <c r="M87" s="205"/>
      <c r="N87" s="206"/>
      <c r="O87" s="206"/>
      <c r="P87" s="207">
        <f>SUM(P88:P119)</f>
        <v>0</v>
      </c>
      <c r="Q87" s="206"/>
      <c r="R87" s="207">
        <f>SUM(R88:R119)</f>
        <v>0.071323999999999999</v>
      </c>
      <c r="S87" s="206"/>
      <c r="T87" s="208">
        <f>SUM(T88:T119)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9" t="s">
        <v>81</v>
      </c>
      <c r="AT87" s="210" t="s">
        <v>76</v>
      </c>
      <c r="AU87" s="210" t="s">
        <v>77</v>
      </c>
      <c r="AY87" s="209" t="s">
        <v>161</v>
      </c>
      <c r="BK87" s="211">
        <f>SUM(BK88:BK119)</f>
        <v>0</v>
      </c>
    </row>
    <row r="88" s="2" customFormat="1" ht="16.5" customHeight="1">
      <c r="A88" s="40"/>
      <c r="B88" s="41"/>
      <c r="C88" s="214" t="s">
        <v>81</v>
      </c>
      <c r="D88" s="214" t="s">
        <v>164</v>
      </c>
      <c r="E88" s="215" t="s">
        <v>2105</v>
      </c>
      <c r="F88" s="216" t="s">
        <v>2106</v>
      </c>
      <c r="G88" s="217" t="s">
        <v>1435</v>
      </c>
      <c r="H88" s="218">
        <v>1</v>
      </c>
      <c r="I88" s="219"/>
      <c r="J88" s="220">
        <f>ROUND(I88*H88,2)</f>
        <v>0</v>
      </c>
      <c r="K88" s="216" t="s">
        <v>2107</v>
      </c>
      <c r="L88" s="46"/>
      <c r="M88" s="221" t="s">
        <v>19</v>
      </c>
      <c r="N88" s="222" t="s">
        <v>48</v>
      </c>
      <c r="O88" s="86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169</v>
      </c>
      <c r="AT88" s="225" t="s">
        <v>164</v>
      </c>
      <c r="AU88" s="225" t="s">
        <v>81</v>
      </c>
      <c r="AY88" s="19" t="s">
        <v>161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9" t="s">
        <v>81</v>
      </c>
      <c r="BK88" s="226">
        <f>ROUND(I88*H88,2)</f>
        <v>0</v>
      </c>
      <c r="BL88" s="19" t="s">
        <v>169</v>
      </c>
      <c r="BM88" s="225" t="s">
        <v>2108</v>
      </c>
    </row>
    <row r="89" s="2" customFormat="1" ht="24.15" customHeight="1">
      <c r="A89" s="40"/>
      <c r="B89" s="41"/>
      <c r="C89" s="214" t="s">
        <v>85</v>
      </c>
      <c r="D89" s="214" t="s">
        <v>164</v>
      </c>
      <c r="E89" s="215" t="s">
        <v>2109</v>
      </c>
      <c r="F89" s="216" t="s">
        <v>2110</v>
      </c>
      <c r="G89" s="217" t="s">
        <v>177</v>
      </c>
      <c r="H89" s="218">
        <v>1</v>
      </c>
      <c r="I89" s="219"/>
      <c r="J89" s="220">
        <f>ROUND(I89*H89,2)</f>
        <v>0</v>
      </c>
      <c r="K89" s="216" t="s">
        <v>168</v>
      </c>
      <c r="L89" s="46"/>
      <c r="M89" s="221" t="s">
        <v>19</v>
      </c>
      <c r="N89" s="222" t="s">
        <v>48</v>
      </c>
      <c r="O89" s="86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5" t="s">
        <v>169</v>
      </c>
      <c r="AT89" s="225" t="s">
        <v>164</v>
      </c>
      <c r="AU89" s="225" t="s">
        <v>81</v>
      </c>
      <c r="AY89" s="19" t="s">
        <v>161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9" t="s">
        <v>81</v>
      </c>
      <c r="BK89" s="226">
        <f>ROUND(I89*H89,2)</f>
        <v>0</v>
      </c>
      <c r="BL89" s="19" t="s">
        <v>169</v>
      </c>
      <c r="BM89" s="225" t="s">
        <v>2111</v>
      </c>
    </row>
    <row r="90" s="2" customFormat="1">
      <c r="A90" s="40"/>
      <c r="B90" s="41"/>
      <c r="C90" s="42"/>
      <c r="D90" s="227" t="s">
        <v>171</v>
      </c>
      <c r="E90" s="42"/>
      <c r="F90" s="228" t="s">
        <v>2112</v>
      </c>
      <c r="G90" s="42"/>
      <c r="H90" s="42"/>
      <c r="I90" s="229"/>
      <c r="J90" s="42"/>
      <c r="K90" s="42"/>
      <c r="L90" s="46"/>
      <c r="M90" s="230"/>
      <c r="N90" s="231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171</v>
      </c>
      <c r="AU90" s="19" t="s">
        <v>81</v>
      </c>
    </row>
    <row r="91" s="2" customFormat="1" ht="24.15" customHeight="1">
      <c r="A91" s="40"/>
      <c r="B91" s="41"/>
      <c r="C91" s="254" t="s">
        <v>162</v>
      </c>
      <c r="D91" s="254" t="s">
        <v>192</v>
      </c>
      <c r="E91" s="255" t="s">
        <v>2113</v>
      </c>
      <c r="F91" s="256" t="s">
        <v>2114</v>
      </c>
      <c r="G91" s="257" t="s">
        <v>1435</v>
      </c>
      <c r="H91" s="258">
        <v>1</v>
      </c>
      <c r="I91" s="259"/>
      <c r="J91" s="260">
        <f>ROUND(I91*H91,2)</f>
        <v>0</v>
      </c>
      <c r="K91" s="256" t="s">
        <v>2107</v>
      </c>
      <c r="L91" s="261"/>
      <c r="M91" s="262" t="s">
        <v>19</v>
      </c>
      <c r="N91" s="263" t="s">
        <v>48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195</v>
      </c>
      <c r="AT91" s="225" t="s">
        <v>192</v>
      </c>
      <c r="AU91" s="225" t="s">
        <v>81</v>
      </c>
      <c r="AY91" s="19" t="s">
        <v>161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81</v>
      </c>
      <c r="BK91" s="226">
        <f>ROUND(I91*H91,2)</f>
        <v>0</v>
      </c>
      <c r="BL91" s="19" t="s">
        <v>169</v>
      </c>
      <c r="BM91" s="225" t="s">
        <v>2115</v>
      </c>
    </row>
    <row r="92" s="2" customFormat="1" ht="24.15" customHeight="1">
      <c r="A92" s="40"/>
      <c r="B92" s="41"/>
      <c r="C92" s="214" t="s">
        <v>169</v>
      </c>
      <c r="D92" s="214" t="s">
        <v>164</v>
      </c>
      <c r="E92" s="215" t="s">
        <v>2116</v>
      </c>
      <c r="F92" s="216" t="s">
        <v>2117</v>
      </c>
      <c r="G92" s="217" t="s">
        <v>1435</v>
      </c>
      <c r="H92" s="218">
        <v>1</v>
      </c>
      <c r="I92" s="219"/>
      <c r="J92" s="220">
        <f>ROUND(I92*H92,2)</f>
        <v>0</v>
      </c>
      <c r="K92" s="216" t="s">
        <v>2107</v>
      </c>
      <c r="L92" s="46"/>
      <c r="M92" s="221" t="s">
        <v>19</v>
      </c>
      <c r="N92" s="222" t="s">
        <v>48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169</v>
      </c>
      <c r="AT92" s="225" t="s">
        <v>164</v>
      </c>
      <c r="AU92" s="225" t="s">
        <v>81</v>
      </c>
      <c r="AY92" s="19" t="s">
        <v>161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81</v>
      </c>
      <c r="BK92" s="226">
        <f>ROUND(I92*H92,2)</f>
        <v>0</v>
      </c>
      <c r="BL92" s="19" t="s">
        <v>169</v>
      </c>
      <c r="BM92" s="225" t="s">
        <v>2118</v>
      </c>
    </row>
    <row r="93" s="2" customFormat="1" ht="16.5" customHeight="1">
      <c r="A93" s="40"/>
      <c r="B93" s="41"/>
      <c r="C93" s="254" t="s">
        <v>191</v>
      </c>
      <c r="D93" s="254" t="s">
        <v>192</v>
      </c>
      <c r="E93" s="255" t="s">
        <v>2119</v>
      </c>
      <c r="F93" s="256" t="s">
        <v>2120</v>
      </c>
      <c r="G93" s="257" t="s">
        <v>177</v>
      </c>
      <c r="H93" s="258">
        <v>1</v>
      </c>
      <c r="I93" s="259"/>
      <c r="J93" s="260">
        <f>ROUND(I93*H93,2)</f>
        <v>0</v>
      </c>
      <c r="K93" s="256" t="s">
        <v>168</v>
      </c>
      <c r="L93" s="261"/>
      <c r="M93" s="262" t="s">
        <v>19</v>
      </c>
      <c r="N93" s="263" t="s">
        <v>48</v>
      </c>
      <c r="O93" s="86"/>
      <c r="P93" s="223">
        <f>O93*H93</f>
        <v>0</v>
      </c>
      <c r="Q93" s="223">
        <v>0.0025000000000000001</v>
      </c>
      <c r="R93" s="223">
        <f>Q93*H93</f>
        <v>0.0025000000000000001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195</v>
      </c>
      <c r="AT93" s="225" t="s">
        <v>192</v>
      </c>
      <c r="AU93" s="225" t="s">
        <v>81</v>
      </c>
      <c r="AY93" s="19" t="s">
        <v>161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81</v>
      </c>
      <c r="BK93" s="226">
        <f>ROUND(I93*H93,2)</f>
        <v>0</v>
      </c>
      <c r="BL93" s="19" t="s">
        <v>169</v>
      </c>
      <c r="BM93" s="225" t="s">
        <v>2121</v>
      </c>
    </row>
    <row r="94" s="2" customFormat="1" ht="24.15" customHeight="1">
      <c r="A94" s="40"/>
      <c r="B94" s="41"/>
      <c r="C94" s="214" t="s">
        <v>199</v>
      </c>
      <c r="D94" s="214" t="s">
        <v>164</v>
      </c>
      <c r="E94" s="215" t="s">
        <v>2122</v>
      </c>
      <c r="F94" s="216" t="s">
        <v>2123</v>
      </c>
      <c r="G94" s="217" t="s">
        <v>177</v>
      </c>
      <c r="H94" s="218">
        <v>1</v>
      </c>
      <c r="I94" s="219"/>
      <c r="J94" s="220">
        <f>ROUND(I94*H94,2)</f>
        <v>0</v>
      </c>
      <c r="K94" s="216" t="s">
        <v>168</v>
      </c>
      <c r="L94" s="46"/>
      <c r="M94" s="221" t="s">
        <v>19</v>
      </c>
      <c r="N94" s="222" t="s">
        <v>48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169</v>
      </c>
      <c r="AT94" s="225" t="s">
        <v>164</v>
      </c>
      <c r="AU94" s="225" t="s">
        <v>81</v>
      </c>
      <c r="AY94" s="19" t="s">
        <v>161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81</v>
      </c>
      <c r="BK94" s="226">
        <f>ROUND(I94*H94,2)</f>
        <v>0</v>
      </c>
      <c r="BL94" s="19" t="s">
        <v>169</v>
      </c>
      <c r="BM94" s="225" t="s">
        <v>2124</v>
      </c>
    </row>
    <row r="95" s="2" customFormat="1">
      <c r="A95" s="40"/>
      <c r="B95" s="41"/>
      <c r="C95" s="42"/>
      <c r="D95" s="227" t="s">
        <v>171</v>
      </c>
      <c r="E95" s="42"/>
      <c r="F95" s="228" t="s">
        <v>2125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171</v>
      </c>
      <c r="AU95" s="19" t="s">
        <v>81</v>
      </c>
    </row>
    <row r="96" s="2" customFormat="1" ht="16.5" customHeight="1">
      <c r="A96" s="40"/>
      <c r="B96" s="41"/>
      <c r="C96" s="254" t="s">
        <v>211</v>
      </c>
      <c r="D96" s="254" t="s">
        <v>192</v>
      </c>
      <c r="E96" s="255" t="s">
        <v>2126</v>
      </c>
      <c r="F96" s="256" t="s">
        <v>2127</v>
      </c>
      <c r="G96" s="257" t="s">
        <v>177</v>
      </c>
      <c r="H96" s="258">
        <v>1</v>
      </c>
      <c r="I96" s="259"/>
      <c r="J96" s="260">
        <f>ROUND(I96*H96,2)</f>
        <v>0</v>
      </c>
      <c r="K96" s="256" t="s">
        <v>168</v>
      </c>
      <c r="L96" s="261"/>
      <c r="M96" s="262" t="s">
        <v>19</v>
      </c>
      <c r="N96" s="263" t="s">
        <v>48</v>
      </c>
      <c r="O96" s="86"/>
      <c r="P96" s="223">
        <f>O96*H96</f>
        <v>0</v>
      </c>
      <c r="Q96" s="223">
        <v>0.00069999999999999999</v>
      </c>
      <c r="R96" s="223">
        <f>Q96*H96</f>
        <v>0.00069999999999999999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195</v>
      </c>
      <c r="AT96" s="225" t="s">
        <v>192</v>
      </c>
      <c r="AU96" s="225" t="s">
        <v>81</v>
      </c>
      <c r="AY96" s="19" t="s">
        <v>161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81</v>
      </c>
      <c r="BK96" s="226">
        <f>ROUND(I96*H96,2)</f>
        <v>0</v>
      </c>
      <c r="BL96" s="19" t="s">
        <v>169</v>
      </c>
      <c r="BM96" s="225" t="s">
        <v>2128</v>
      </c>
    </row>
    <row r="97" s="2" customFormat="1" ht="24.15" customHeight="1">
      <c r="A97" s="40"/>
      <c r="B97" s="41"/>
      <c r="C97" s="214" t="s">
        <v>195</v>
      </c>
      <c r="D97" s="214" t="s">
        <v>164</v>
      </c>
      <c r="E97" s="215" t="s">
        <v>2129</v>
      </c>
      <c r="F97" s="216" t="s">
        <v>2130</v>
      </c>
      <c r="G97" s="217" t="s">
        <v>177</v>
      </c>
      <c r="H97" s="218">
        <v>1</v>
      </c>
      <c r="I97" s="219"/>
      <c r="J97" s="220">
        <f>ROUND(I97*H97,2)</f>
        <v>0</v>
      </c>
      <c r="K97" s="216" t="s">
        <v>168</v>
      </c>
      <c r="L97" s="46"/>
      <c r="M97" s="221" t="s">
        <v>19</v>
      </c>
      <c r="N97" s="222" t="s">
        <v>48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169</v>
      </c>
      <c r="AT97" s="225" t="s">
        <v>164</v>
      </c>
      <c r="AU97" s="225" t="s">
        <v>81</v>
      </c>
      <c r="AY97" s="19" t="s">
        <v>161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81</v>
      </c>
      <c r="BK97" s="226">
        <f>ROUND(I97*H97,2)</f>
        <v>0</v>
      </c>
      <c r="BL97" s="19" t="s">
        <v>169</v>
      </c>
      <c r="BM97" s="225" t="s">
        <v>2131</v>
      </c>
    </row>
    <row r="98" s="2" customFormat="1">
      <c r="A98" s="40"/>
      <c r="B98" s="41"/>
      <c r="C98" s="42"/>
      <c r="D98" s="227" t="s">
        <v>171</v>
      </c>
      <c r="E98" s="42"/>
      <c r="F98" s="228" t="s">
        <v>2132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171</v>
      </c>
      <c r="AU98" s="19" t="s">
        <v>81</v>
      </c>
    </row>
    <row r="99" s="2" customFormat="1" ht="16.5" customHeight="1">
      <c r="A99" s="40"/>
      <c r="B99" s="41"/>
      <c r="C99" s="254" t="s">
        <v>231</v>
      </c>
      <c r="D99" s="254" t="s">
        <v>192</v>
      </c>
      <c r="E99" s="255" t="s">
        <v>2133</v>
      </c>
      <c r="F99" s="256" t="s">
        <v>2134</v>
      </c>
      <c r="G99" s="257" t="s">
        <v>1435</v>
      </c>
      <c r="H99" s="258">
        <v>1</v>
      </c>
      <c r="I99" s="259"/>
      <c r="J99" s="260">
        <f>ROUND(I99*H99,2)</f>
        <v>0</v>
      </c>
      <c r="K99" s="256" t="s">
        <v>2107</v>
      </c>
      <c r="L99" s="261"/>
      <c r="M99" s="262" t="s">
        <v>19</v>
      </c>
      <c r="N99" s="263" t="s">
        <v>48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195</v>
      </c>
      <c r="AT99" s="225" t="s">
        <v>192</v>
      </c>
      <c r="AU99" s="225" t="s">
        <v>81</v>
      </c>
      <c r="AY99" s="19" t="s">
        <v>161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81</v>
      </c>
      <c r="BK99" s="226">
        <f>ROUND(I99*H99,2)</f>
        <v>0</v>
      </c>
      <c r="BL99" s="19" t="s">
        <v>169</v>
      </c>
      <c r="BM99" s="225" t="s">
        <v>2135</v>
      </c>
    </row>
    <row r="100" s="2" customFormat="1" ht="16.5" customHeight="1">
      <c r="A100" s="40"/>
      <c r="B100" s="41"/>
      <c r="C100" s="214" t="s">
        <v>236</v>
      </c>
      <c r="D100" s="214" t="s">
        <v>164</v>
      </c>
      <c r="E100" s="215" t="s">
        <v>2136</v>
      </c>
      <c r="F100" s="216" t="s">
        <v>2137</v>
      </c>
      <c r="G100" s="217" t="s">
        <v>1435</v>
      </c>
      <c r="H100" s="218">
        <v>1</v>
      </c>
      <c r="I100" s="219"/>
      <c r="J100" s="220">
        <f>ROUND(I100*H100,2)</f>
        <v>0</v>
      </c>
      <c r="K100" s="216" t="s">
        <v>2107</v>
      </c>
      <c r="L100" s="46"/>
      <c r="M100" s="221" t="s">
        <v>19</v>
      </c>
      <c r="N100" s="222" t="s">
        <v>48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169</v>
      </c>
      <c r="AT100" s="225" t="s">
        <v>164</v>
      </c>
      <c r="AU100" s="225" t="s">
        <v>81</v>
      </c>
      <c r="AY100" s="19" t="s">
        <v>161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81</v>
      </c>
      <c r="BK100" s="226">
        <f>ROUND(I100*H100,2)</f>
        <v>0</v>
      </c>
      <c r="BL100" s="19" t="s">
        <v>169</v>
      </c>
      <c r="BM100" s="225" t="s">
        <v>2138</v>
      </c>
    </row>
    <row r="101" s="2" customFormat="1" ht="16.5" customHeight="1">
      <c r="A101" s="40"/>
      <c r="B101" s="41"/>
      <c r="C101" s="254" t="s">
        <v>241</v>
      </c>
      <c r="D101" s="254" t="s">
        <v>192</v>
      </c>
      <c r="E101" s="255" t="s">
        <v>2139</v>
      </c>
      <c r="F101" s="256" t="s">
        <v>2140</v>
      </c>
      <c r="G101" s="257" t="s">
        <v>1435</v>
      </c>
      <c r="H101" s="258">
        <v>1</v>
      </c>
      <c r="I101" s="259"/>
      <c r="J101" s="260">
        <f>ROUND(I101*H101,2)</f>
        <v>0</v>
      </c>
      <c r="K101" s="256" t="s">
        <v>2107</v>
      </c>
      <c r="L101" s="261"/>
      <c r="M101" s="262" t="s">
        <v>19</v>
      </c>
      <c r="N101" s="263" t="s">
        <v>48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195</v>
      </c>
      <c r="AT101" s="225" t="s">
        <v>192</v>
      </c>
      <c r="AU101" s="225" t="s">
        <v>81</v>
      </c>
      <c r="AY101" s="19" t="s">
        <v>161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81</v>
      </c>
      <c r="BK101" s="226">
        <f>ROUND(I101*H101,2)</f>
        <v>0</v>
      </c>
      <c r="BL101" s="19" t="s">
        <v>169</v>
      </c>
      <c r="BM101" s="225" t="s">
        <v>2141</v>
      </c>
    </row>
    <row r="102" s="2" customFormat="1" ht="16.5" customHeight="1">
      <c r="A102" s="40"/>
      <c r="B102" s="41"/>
      <c r="C102" s="214" t="s">
        <v>245</v>
      </c>
      <c r="D102" s="214" t="s">
        <v>164</v>
      </c>
      <c r="E102" s="215" t="s">
        <v>2142</v>
      </c>
      <c r="F102" s="216" t="s">
        <v>2143</v>
      </c>
      <c r="G102" s="217" t="s">
        <v>1435</v>
      </c>
      <c r="H102" s="218">
        <v>1</v>
      </c>
      <c r="I102" s="219"/>
      <c r="J102" s="220">
        <f>ROUND(I102*H102,2)</f>
        <v>0</v>
      </c>
      <c r="K102" s="216" t="s">
        <v>2107</v>
      </c>
      <c r="L102" s="46"/>
      <c r="M102" s="221" t="s">
        <v>19</v>
      </c>
      <c r="N102" s="222" t="s">
        <v>48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169</v>
      </c>
      <c r="AT102" s="225" t="s">
        <v>164</v>
      </c>
      <c r="AU102" s="225" t="s">
        <v>81</v>
      </c>
      <c r="AY102" s="19" t="s">
        <v>161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81</v>
      </c>
      <c r="BK102" s="226">
        <f>ROUND(I102*H102,2)</f>
        <v>0</v>
      </c>
      <c r="BL102" s="19" t="s">
        <v>169</v>
      </c>
      <c r="BM102" s="225" t="s">
        <v>2144</v>
      </c>
    </row>
    <row r="103" s="2" customFormat="1" ht="16.5" customHeight="1">
      <c r="A103" s="40"/>
      <c r="B103" s="41"/>
      <c r="C103" s="254" t="s">
        <v>249</v>
      </c>
      <c r="D103" s="254" t="s">
        <v>192</v>
      </c>
      <c r="E103" s="255" t="s">
        <v>2145</v>
      </c>
      <c r="F103" s="256" t="s">
        <v>2146</v>
      </c>
      <c r="G103" s="257" t="s">
        <v>1435</v>
      </c>
      <c r="H103" s="258">
        <v>1</v>
      </c>
      <c r="I103" s="259"/>
      <c r="J103" s="260">
        <f>ROUND(I103*H103,2)</f>
        <v>0</v>
      </c>
      <c r="K103" s="256" t="s">
        <v>2107</v>
      </c>
      <c r="L103" s="261"/>
      <c r="M103" s="262" t="s">
        <v>19</v>
      </c>
      <c r="N103" s="263" t="s">
        <v>48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195</v>
      </c>
      <c r="AT103" s="225" t="s">
        <v>192</v>
      </c>
      <c r="AU103" s="225" t="s">
        <v>81</v>
      </c>
      <c r="AY103" s="19" t="s">
        <v>161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81</v>
      </c>
      <c r="BK103" s="226">
        <f>ROUND(I103*H103,2)</f>
        <v>0</v>
      </c>
      <c r="BL103" s="19" t="s">
        <v>169</v>
      </c>
      <c r="BM103" s="225" t="s">
        <v>2147</v>
      </c>
    </row>
    <row r="104" s="2" customFormat="1" ht="16.5" customHeight="1">
      <c r="A104" s="40"/>
      <c r="B104" s="41"/>
      <c r="C104" s="214" t="s">
        <v>259</v>
      </c>
      <c r="D104" s="214" t="s">
        <v>164</v>
      </c>
      <c r="E104" s="215" t="s">
        <v>2148</v>
      </c>
      <c r="F104" s="216" t="s">
        <v>2149</v>
      </c>
      <c r="G104" s="217" t="s">
        <v>1435</v>
      </c>
      <c r="H104" s="218">
        <v>1</v>
      </c>
      <c r="I104" s="219"/>
      <c r="J104" s="220">
        <f>ROUND(I104*H104,2)</f>
        <v>0</v>
      </c>
      <c r="K104" s="216" t="s">
        <v>2107</v>
      </c>
      <c r="L104" s="46"/>
      <c r="M104" s="221" t="s">
        <v>19</v>
      </c>
      <c r="N104" s="222" t="s">
        <v>48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169</v>
      </c>
      <c r="AT104" s="225" t="s">
        <v>164</v>
      </c>
      <c r="AU104" s="225" t="s">
        <v>81</v>
      </c>
      <c r="AY104" s="19" t="s">
        <v>161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81</v>
      </c>
      <c r="BK104" s="226">
        <f>ROUND(I104*H104,2)</f>
        <v>0</v>
      </c>
      <c r="BL104" s="19" t="s">
        <v>169</v>
      </c>
      <c r="BM104" s="225" t="s">
        <v>2150</v>
      </c>
    </row>
    <row r="105" s="2" customFormat="1" ht="16.5" customHeight="1">
      <c r="A105" s="40"/>
      <c r="B105" s="41"/>
      <c r="C105" s="254" t="s">
        <v>8</v>
      </c>
      <c r="D105" s="254" t="s">
        <v>192</v>
      </c>
      <c r="E105" s="255" t="s">
        <v>2151</v>
      </c>
      <c r="F105" s="256" t="s">
        <v>2152</v>
      </c>
      <c r="G105" s="257" t="s">
        <v>1435</v>
      </c>
      <c r="H105" s="258">
        <v>1</v>
      </c>
      <c r="I105" s="259"/>
      <c r="J105" s="260">
        <f>ROUND(I105*H105,2)</f>
        <v>0</v>
      </c>
      <c r="K105" s="256" t="s">
        <v>2107</v>
      </c>
      <c r="L105" s="261"/>
      <c r="M105" s="262" t="s">
        <v>19</v>
      </c>
      <c r="N105" s="263" t="s">
        <v>48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195</v>
      </c>
      <c r="AT105" s="225" t="s">
        <v>192</v>
      </c>
      <c r="AU105" s="225" t="s">
        <v>81</v>
      </c>
      <c r="AY105" s="19" t="s">
        <v>161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81</v>
      </c>
      <c r="BK105" s="226">
        <f>ROUND(I105*H105,2)</f>
        <v>0</v>
      </c>
      <c r="BL105" s="19" t="s">
        <v>169</v>
      </c>
      <c r="BM105" s="225" t="s">
        <v>2153</v>
      </c>
    </row>
    <row r="106" s="2" customFormat="1" ht="16.5" customHeight="1">
      <c r="A106" s="40"/>
      <c r="B106" s="41"/>
      <c r="C106" s="214" t="s">
        <v>267</v>
      </c>
      <c r="D106" s="214" t="s">
        <v>164</v>
      </c>
      <c r="E106" s="215" t="s">
        <v>2154</v>
      </c>
      <c r="F106" s="216" t="s">
        <v>2155</v>
      </c>
      <c r="G106" s="217" t="s">
        <v>1435</v>
      </c>
      <c r="H106" s="218">
        <v>1</v>
      </c>
      <c r="I106" s="219"/>
      <c r="J106" s="220">
        <f>ROUND(I106*H106,2)</f>
        <v>0</v>
      </c>
      <c r="K106" s="216" t="s">
        <v>2107</v>
      </c>
      <c r="L106" s="46"/>
      <c r="M106" s="221" t="s">
        <v>19</v>
      </c>
      <c r="N106" s="222" t="s">
        <v>48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169</v>
      </c>
      <c r="AT106" s="225" t="s">
        <v>164</v>
      </c>
      <c r="AU106" s="225" t="s">
        <v>81</v>
      </c>
      <c r="AY106" s="19" t="s">
        <v>161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81</v>
      </c>
      <c r="BK106" s="226">
        <f>ROUND(I106*H106,2)</f>
        <v>0</v>
      </c>
      <c r="BL106" s="19" t="s">
        <v>169</v>
      </c>
      <c r="BM106" s="225" t="s">
        <v>2156</v>
      </c>
    </row>
    <row r="107" s="2" customFormat="1" ht="16.5" customHeight="1">
      <c r="A107" s="40"/>
      <c r="B107" s="41"/>
      <c r="C107" s="254" t="s">
        <v>275</v>
      </c>
      <c r="D107" s="254" t="s">
        <v>192</v>
      </c>
      <c r="E107" s="255" t="s">
        <v>2157</v>
      </c>
      <c r="F107" s="256" t="s">
        <v>2158</v>
      </c>
      <c r="G107" s="257" t="s">
        <v>177</v>
      </c>
      <c r="H107" s="258">
        <v>1</v>
      </c>
      <c r="I107" s="259"/>
      <c r="J107" s="260">
        <f>ROUND(I107*H107,2)</f>
        <v>0</v>
      </c>
      <c r="K107" s="256" t="s">
        <v>168</v>
      </c>
      <c r="L107" s="261"/>
      <c r="M107" s="262" t="s">
        <v>19</v>
      </c>
      <c r="N107" s="263" t="s">
        <v>48</v>
      </c>
      <c r="O107" s="86"/>
      <c r="P107" s="223">
        <f>O107*H107</f>
        <v>0</v>
      </c>
      <c r="Q107" s="223">
        <v>0.0050000000000000001</v>
      </c>
      <c r="R107" s="223">
        <f>Q107*H107</f>
        <v>0.0050000000000000001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195</v>
      </c>
      <c r="AT107" s="225" t="s">
        <v>192</v>
      </c>
      <c r="AU107" s="225" t="s">
        <v>81</v>
      </c>
      <c r="AY107" s="19" t="s">
        <v>161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81</v>
      </c>
      <c r="BK107" s="226">
        <f>ROUND(I107*H107,2)</f>
        <v>0</v>
      </c>
      <c r="BL107" s="19" t="s">
        <v>169</v>
      </c>
      <c r="BM107" s="225" t="s">
        <v>2159</v>
      </c>
    </row>
    <row r="108" s="2" customFormat="1" ht="16.5" customHeight="1">
      <c r="A108" s="40"/>
      <c r="B108" s="41"/>
      <c r="C108" s="214" t="s">
        <v>280</v>
      </c>
      <c r="D108" s="214" t="s">
        <v>164</v>
      </c>
      <c r="E108" s="215" t="s">
        <v>2160</v>
      </c>
      <c r="F108" s="216" t="s">
        <v>2161</v>
      </c>
      <c r="G108" s="217" t="s">
        <v>177</v>
      </c>
      <c r="H108" s="218">
        <v>1</v>
      </c>
      <c r="I108" s="219"/>
      <c r="J108" s="220">
        <f>ROUND(I108*H108,2)</f>
        <v>0</v>
      </c>
      <c r="K108" s="216" t="s">
        <v>168</v>
      </c>
      <c r="L108" s="46"/>
      <c r="M108" s="221" t="s">
        <v>19</v>
      </c>
      <c r="N108" s="222" t="s">
        <v>48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169</v>
      </c>
      <c r="AT108" s="225" t="s">
        <v>164</v>
      </c>
      <c r="AU108" s="225" t="s">
        <v>81</v>
      </c>
      <c r="AY108" s="19" t="s">
        <v>161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81</v>
      </c>
      <c r="BK108" s="226">
        <f>ROUND(I108*H108,2)</f>
        <v>0</v>
      </c>
      <c r="BL108" s="19" t="s">
        <v>169</v>
      </c>
      <c r="BM108" s="225" t="s">
        <v>2162</v>
      </c>
    </row>
    <row r="109" s="2" customFormat="1">
      <c r="A109" s="40"/>
      <c r="B109" s="41"/>
      <c r="C109" s="42"/>
      <c r="D109" s="227" t="s">
        <v>171</v>
      </c>
      <c r="E109" s="42"/>
      <c r="F109" s="228" t="s">
        <v>2163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171</v>
      </c>
      <c r="AU109" s="19" t="s">
        <v>81</v>
      </c>
    </row>
    <row r="110" s="2" customFormat="1" ht="16.5" customHeight="1">
      <c r="A110" s="40"/>
      <c r="B110" s="41"/>
      <c r="C110" s="254" t="s">
        <v>285</v>
      </c>
      <c r="D110" s="254" t="s">
        <v>192</v>
      </c>
      <c r="E110" s="255" t="s">
        <v>2164</v>
      </c>
      <c r="F110" s="256" t="s">
        <v>2165</v>
      </c>
      <c r="G110" s="257" t="s">
        <v>177</v>
      </c>
      <c r="H110" s="258">
        <v>3</v>
      </c>
      <c r="I110" s="259"/>
      <c r="J110" s="260">
        <f>ROUND(I110*H110,2)</f>
        <v>0</v>
      </c>
      <c r="K110" s="256" t="s">
        <v>168</v>
      </c>
      <c r="L110" s="261"/>
      <c r="M110" s="262" t="s">
        <v>19</v>
      </c>
      <c r="N110" s="263" t="s">
        <v>48</v>
      </c>
      <c r="O110" s="86"/>
      <c r="P110" s="223">
        <f>O110*H110</f>
        <v>0</v>
      </c>
      <c r="Q110" s="223">
        <v>0.00106</v>
      </c>
      <c r="R110" s="223">
        <f>Q110*H110</f>
        <v>0.0031799999999999997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195</v>
      </c>
      <c r="AT110" s="225" t="s">
        <v>192</v>
      </c>
      <c r="AU110" s="225" t="s">
        <v>81</v>
      </c>
      <c r="AY110" s="19" t="s">
        <v>161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81</v>
      </c>
      <c r="BK110" s="226">
        <f>ROUND(I110*H110,2)</f>
        <v>0</v>
      </c>
      <c r="BL110" s="19" t="s">
        <v>169</v>
      </c>
      <c r="BM110" s="225" t="s">
        <v>2166</v>
      </c>
    </row>
    <row r="111" s="2" customFormat="1" ht="16.5" customHeight="1">
      <c r="A111" s="40"/>
      <c r="B111" s="41"/>
      <c r="C111" s="214" t="s">
        <v>291</v>
      </c>
      <c r="D111" s="214" t="s">
        <v>164</v>
      </c>
      <c r="E111" s="215" t="s">
        <v>2167</v>
      </c>
      <c r="F111" s="216" t="s">
        <v>2168</v>
      </c>
      <c r="G111" s="217" t="s">
        <v>177</v>
      </c>
      <c r="H111" s="218">
        <v>3</v>
      </c>
      <c r="I111" s="219"/>
      <c r="J111" s="220">
        <f>ROUND(I111*H111,2)</f>
        <v>0</v>
      </c>
      <c r="K111" s="216" t="s">
        <v>168</v>
      </c>
      <c r="L111" s="46"/>
      <c r="M111" s="221" t="s">
        <v>19</v>
      </c>
      <c r="N111" s="222" t="s">
        <v>48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169</v>
      </c>
      <c r="AT111" s="225" t="s">
        <v>164</v>
      </c>
      <c r="AU111" s="225" t="s">
        <v>81</v>
      </c>
      <c r="AY111" s="19" t="s">
        <v>161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81</v>
      </c>
      <c r="BK111" s="226">
        <f>ROUND(I111*H111,2)</f>
        <v>0</v>
      </c>
      <c r="BL111" s="19" t="s">
        <v>169</v>
      </c>
      <c r="BM111" s="225" t="s">
        <v>2169</v>
      </c>
    </row>
    <row r="112" s="2" customFormat="1">
      <c r="A112" s="40"/>
      <c r="B112" s="41"/>
      <c r="C112" s="42"/>
      <c r="D112" s="227" t="s">
        <v>171</v>
      </c>
      <c r="E112" s="42"/>
      <c r="F112" s="228" t="s">
        <v>2170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171</v>
      </c>
      <c r="AU112" s="19" t="s">
        <v>81</v>
      </c>
    </row>
    <row r="113" s="2" customFormat="1" ht="24.15" customHeight="1">
      <c r="A113" s="40"/>
      <c r="B113" s="41"/>
      <c r="C113" s="214" t="s">
        <v>7</v>
      </c>
      <c r="D113" s="214" t="s">
        <v>164</v>
      </c>
      <c r="E113" s="215" t="s">
        <v>2171</v>
      </c>
      <c r="F113" s="216" t="s">
        <v>2172</v>
      </c>
      <c r="G113" s="217" t="s">
        <v>225</v>
      </c>
      <c r="H113" s="218">
        <v>6</v>
      </c>
      <c r="I113" s="219"/>
      <c r="J113" s="220">
        <f>ROUND(I113*H113,2)</f>
        <v>0</v>
      </c>
      <c r="K113" s="216" t="s">
        <v>168</v>
      </c>
      <c r="L113" s="46"/>
      <c r="M113" s="221" t="s">
        <v>19</v>
      </c>
      <c r="N113" s="222" t="s">
        <v>48</v>
      </c>
      <c r="O113" s="86"/>
      <c r="P113" s="223">
        <f>O113*H113</f>
        <v>0</v>
      </c>
      <c r="Q113" s="223">
        <v>0.0081740000000000007</v>
      </c>
      <c r="R113" s="223">
        <f>Q113*H113</f>
        <v>0.049044000000000004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169</v>
      </c>
      <c r="AT113" s="225" t="s">
        <v>164</v>
      </c>
      <c r="AU113" s="225" t="s">
        <v>81</v>
      </c>
      <c r="AY113" s="19" t="s">
        <v>161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81</v>
      </c>
      <c r="BK113" s="226">
        <f>ROUND(I113*H113,2)</f>
        <v>0</v>
      </c>
      <c r="BL113" s="19" t="s">
        <v>169</v>
      </c>
      <c r="BM113" s="225" t="s">
        <v>2173</v>
      </c>
    </row>
    <row r="114" s="2" customFormat="1">
      <c r="A114" s="40"/>
      <c r="B114" s="41"/>
      <c r="C114" s="42"/>
      <c r="D114" s="227" t="s">
        <v>171</v>
      </c>
      <c r="E114" s="42"/>
      <c r="F114" s="228" t="s">
        <v>2174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171</v>
      </c>
      <c r="AU114" s="19" t="s">
        <v>81</v>
      </c>
    </row>
    <row r="115" s="2" customFormat="1" ht="16.5" customHeight="1">
      <c r="A115" s="40"/>
      <c r="B115" s="41"/>
      <c r="C115" s="254" t="s">
        <v>306</v>
      </c>
      <c r="D115" s="254" t="s">
        <v>192</v>
      </c>
      <c r="E115" s="255" t="s">
        <v>2175</v>
      </c>
      <c r="F115" s="256" t="s">
        <v>2176</v>
      </c>
      <c r="G115" s="257" t="s">
        <v>177</v>
      </c>
      <c r="H115" s="258">
        <v>1</v>
      </c>
      <c r="I115" s="259"/>
      <c r="J115" s="260">
        <f>ROUND(I115*H115,2)</f>
        <v>0</v>
      </c>
      <c r="K115" s="256" t="s">
        <v>168</v>
      </c>
      <c r="L115" s="261"/>
      <c r="M115" s="262" t="s">
        <v>19</v>
      </c>
      <c r="N115" s="263" t="s">
        <v>48</v>
      </c>
      <c r="O115" s="86"/>
      <c r="P115" s="223">
        <f>O115*H115</f>
        <v>0</v>
      </c>
      <c r="Q115" s="223">
        <v>0.0109</v>
      </c>
      <c r="R115" s="223">
        <f>Q115*H115</f>
        <v>0.0109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195</v>
      </c>
      <c r="AT115" s="225" t="s">
        <v>192</v>
      </c>
      <c r="AU115" s="225" t="s">
        <v>81</v>
      </c>
      <c r="AY115" s="19" t="s">
        <v>161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81</v>
      </c>
      <c r="BK115" s="226">
        <f>ROUND(I115*H115,2)</f>
        <v>0</v>
      </c>
      <c r="BL115" s="19" t="s">
        <v>169</v>
      </c>
      <c r="BM115" s="225" t="s">
        <v>2177</v>
      </c>
    </row>
    <row r="116" s="2" customFormat="1" ht="24.15" customHeight="1">
      <c r="A116" s="40"/>
      <c r="B116" s="41"/>
      <c r="C116" s="214" t="s">
        <v>314</v>
      </c>
      <c r="D116" s="214" t="s">
        <v>164</v>
      </c>
      <c r="E116" s="215" t="s">
        <v>2178</v>
      </c>
      <c r="F116" s="216" t="s">
        <v>2179</v>
      </c>
      <c r="G116" s="217" t="s">
        <v>177</v>
      </c>
      <c r="H116" s="218">
        <v>1</v>
      </c>
      <c r="I116" s="219"/>
      <c r="J116" s="220">
        <f>ROUND(I116*H116,2)</f>
        <v>0</v>
      </c>
      <c r="K116" s="216" t="s">
        <v>168</v>
      </c>
      <c r="L116" s="46"/>
      <c r="M116" s="221" t="s">
        <v>19</v>
      </c>
      <c r="N116" s="222" t="s">
        <v>48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169</v>
      </c>
      <c r="AT116" s="225" t="s">
        <v>164</v>
      </c>
      <c r="AU116" s="225" t="s">
        <v>81</v>
      </c>
      <c r="AY116" s="19" t="s">
        <v>161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81</v>
      </c>
      <c r="BK116" s="226">
        <f>ROUND(I116*H116,2)</f>
        <v>0</v>
      </c>
      <c r="BL116" s="19" t="s">
        <v>169</v>
      </c>
      <c r="BM116" s="225" t="s">
        <v>2180</v>
      </c>
    </row>
    <row r="117" s="2" customFormat="1">
      <c r="A117" s="40"/>
      <c r="B117" s="41"/>
      <c r="C117" s="42"/>
      <c r="D117" s="227" t="s">
        <v>171</v>
      </c>
      <c r="E117" s="42"/>
      <c r="F117" s="228" t="s">
        <v>2181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171</v>
      </c>
      <c r="AU117" s="19" t="s">
        <v>81</v>
      </c>
    </row>
    <row r="118" s="2" customFormat="1" ht="16.5" customHeight="1">
      <c r="A118" s="40"/>
      <c r="B118" s="41"/>
      <c r="C118" s="254" t="s">
        <v>322</v>
      </c>
      <c r="D118" s="254" t="s">
        <v>192</v>
      </c>
      <c r="E118" s="255" t="s">
        <v>2182</v>
      </c>
      <c r="F118" s="256" t="s">
        <v>2183</v>
      </c>
      <c r="G118" s="257" t="s">
        <v>1032</v>
      </c>
      <c r="H118" s="258">
        <v>0.5</v>
      </c>
      <c r="I118" s="259"/>
      <c r="J118" s="260">
        <f>ROUND(I118*H118,2)</f>
        <v>0</v>
      </c>
      <c r="K118" s="256" t="s">
        <v>2107</v>
      </c>
      <c r="L118" s="261"/>
      <c r="M118" s="262" t="s">
        <v>19</v>
      </c>
      <c r="N118" s="263" t="s">
        <v>48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195</v>
      </c>
      <c r="AT118" s="225" t="s">
        <v>192</v>
      </c>
      <c r="AU118" s="225" t="s">
        <v>81</v>
      </c>
      <c r="AY118" s="19" t="s">
        <v>161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81</v>
      </c>
      <c r="BK118" s="226">
        <f>ROUND(I118*H118,2)</f>
        <v>0</v>
      </c>
      <c r="BL118" s="19" t="s">
        <v>169</v>
      </c>
      <c r="BM118" s="225" t="s">
        <v>2184</v>
      </c>
    </row>
    <row r="119" s="2" customFormat="1" ht="16.5" customHeight="1">
      <c r="A119" s="40"/>
      <c r="B119" s="41"/>
      <c r="C119" s="254" t="s">
        <v>335</v>
      </c>
      <c r="D119" s="254" t="s">
        <v>192</v>
      </c>
      <c r="E119" s="255" t="s">
        <v>2185</v>
      </c>
      <c r="F119" s="256" t="s">
        <v>2186</v>
      </c>
      <c r="G119" s="257" t="s">
        <v>1032</v>
      </c>
      <c r="H119" s="258">
        <v>0.40000000000000002</v>
      </c>
      <c r="I119" s="259"/>
      <c r="J119" s="260">
        <f>ROUND(I119*H119,2)</f>
        <v>0</v>
      </c>
      <c r="K119" s="256" t="s">
        <v>2107</v>
      </c>
      <c r="L119" s="261"/>
      <c r="M119" s="296" t="s">
        <v>19</v>
      </c>
      <c r="N119" s="297" t="s">
        <v>48</v>
      </c>
      <c r="O119" s="290"/>
      <c r="P119" s="294">
        <f>O119*H119</f>
        <v>0</v>
      </c>
      <c r="Q119" s="294">
        <v>0</v>
      </c>
      <c r="R119" s="294">
        <f>Q119*H119</f>
        <v>0</v>
      </c>
      <c r="S119" s="294">
        <v>0</v>
      </c>
      <c r="T119" s="295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195</v>
      </c>
      <c r="AT119" s="225" t="s">
        <v>192</v>
      </c>
      <c r="AU119" s="225" t="s">
        <v>81</v>
      </c>
      <c r="AY119" s="19" t="s">
        <v>161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81</v>
      </c>
      <c r="BK119" s="226">
        <f>ROUND(I119*H119,2)</f>
        <v>0</v>
      </c>
      <c r="BL119" s="19" t="s">
        <v>169</v>
      </c>
      <c r="BM119" s="225" t="s">
        <v>2187</v>
      </c>
    </row>
    <row r="120" s="2" customFormat="1" ht="6.96" customHeight="1">
      <c r="A120" s="40"/>
      <c r="B120" s="61"/>
      <c r="C120" s="62"/>
      <c r="D120" s="62"/>
      <c r="E120" s="62"/>
      <c r="F120" s="62"/>
      <c r="G120" s="62"/>
      <c r="H120" s="62"/>
      <c r="I120" s="62"/>
      <c r="J120" s="62"/>
      <c r="K120" s="62"/>
      <c r="L120" s="46"/>
      <c r="M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</sheetData>
  <sheetProtection sheet="1" autoFilter="0" formatColumns="0" formatRows="0" objects="1" scenarios="1" spinCount="100000" saltValue="38m1GhBJe4vojVNeee7D+RHw4YVWKUanQtv0g0wLV53BNqXN16KU80C/lZ3fFcxdWV59ggHNT7eHw9oXxJXZAg==" hashValue="t1X7wt5vVix92hzitEEE/m7y7OzdUcd2r34sVr+xXcgDg4HiIkPdHGT+caNVW/zBY2qsSSmYOFyIqQEFDFv40A==" algorithmName="SHA-512" password="CC35"/>
  <autoFilter ref="C85:K11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hyperlinks>
    <hyperlink ref="F90" r:id="rId1" display="https://podminky.urs.cz/item/CS_URS_2023_01/751122094"/>
    <hyperlink ref="F95" r:id="rId2" display="https://podminky.urs.cz/item/CS_URS_2023_01/751514711"/>
    <hyperlink ref="F98" r:id="rId3" display="https://podminky.urs.cz/item/CS_URS_2023_01/751514413"/>
    <hyperlink ref="F109" r:id="rId4" display="https://podminky.urs.cz/item/CS_URS_2023_01/751344114"/>
    <hyperlink ref="F112" r:id="rId5" display="https://podminky.urs.cz/item/CS_URS_2023_01/751311091"/>
    <hyperlink ref="F114" r:id="rId6" display="https://podminky.urs.cz/item/CS_URS_2023_01/751510044"/>
    <hyperlink ref="F117" r:id="rId7" display="https://podminky.urs.cz/item/CS_URS_2023_01/75139805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85</v>
      </c>
    </row>
    <row r="4" s="1" customFormat="1" ht="24.96" customHeight="1">
      <c r="B4" s="22"/>
      <c r="D4" s="142" t="s">
        <v>113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Oprava PS Prostějov</v>
      </c>
      <c r="F7" s="144"/>
      <c r="G7" s="144"/>
      <c r="H7" s="144"/>
      <c r="L7" s="22"/>
    </row>
    <row r="8" s="1" customFormat="1" ht="12" customHeight="1">
      <c r="B8" s="22"/>
      <c r="D8" s="144" t="s">
        <v>114</v>
      </c>
      <c r="L8" s="22"/>
    </row>
    <row r="9" s="2" customFormat="1" ht="16.5" customHeight="1">
      <c r="A9" s="40"/>
      <c r="B9" s="46"/>
      <c r="C9" s="40"/>
      <c r="D9" s="40"/>
      <c r="E9" s="145" t="s">
        <v>1113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2188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118</v>
      </c>
      <c r="G14" s="40"/>
      <c r="H14" s="40"/>
      <c r="I14" s="144" t="s">
        <v>23</v>
      </c>
      <c r="J14" s="148" t="str">
        <f>'Rekapitulace stavby'!AN8</f>
        <v>15. 11. 2021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40</v>
      </c>
      <c r="F26" s="40"/>
      <c r="G26" s="40"/>
      <c r="H26" s="40"/>
      <c r="I26" s="144" t="s">
        <v>29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41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43</v>
      </c>
      <c r="E32" s="40"/>
      <c r="F32" s="40"/>
      <c r="G32" s="40"/>
      <c r="H32" s="40"/>
      <c r="I32" s="40"/>
      <c r="J32" s="155">
        <f>ROUND(J86,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45</v>
      </c>
      <c r="G34" s="40"/>
      <c r="H34" s="40"/>
      <c r="I34" s="156" t="s">
        <v>44</v>
      </c>
      <c r="J34" s="156" t="s">
        <v>46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47</v>
      </c>
      <c r="E35" s="144" t="s">
        <v>48</v>
      </c>
      <c r="F35" s="158">
        <f>ROUND((SUM(BE86:BE119)),  2)</f>
        <v>0</v>
      </c>
      <c r="G35" s="40"/>
      <c r="H35" s="40"/>
      <c r="I35" s="159">
        <v>0.20999999999999999</v>
      </c>
      <c r="J35" s="158">
        <f>ROUND(((SUM(BE86:BE119))*I35),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49</v>
      </c>
      <c r="F36" s="158">
        <f>ROUND((SUM(BF86:BF119)),  2)</f>
        <v>0</v>
      </c>
      <c r="G36" s="40"/>
      <c r="H36" s="40"/>
      <c r="I36" s="159">
        <v>0.14999999999999999</v>
      </c>
      <c r="J36" s="158">
        <f>ROUND(((SUM(BF86:BF119))*I36),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50</v>
      </c>
      <c r="F37" s="158">
        <f>ROUND((SUM(BG86:BG119)),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51</v>
      </c>
      <c r="F38" s="158">
        <f>ROUND((SUM(BH86:BH119)),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52</v>
      </c>
      <c r="F39" s="158">
        <f>ROUND((SUM(BI86:BI119)),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53</v>
      </c>
      <c r="E41" s="162"/>
      <c r="F41" s="162"/>
      <c r="G41" s="163" t="s">
        <v>54</v>
      </c>
      <c r="H41" s="164" t="s">
        <v>55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Oprava PS Prostějov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1113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06 - VZT zařízení č.3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15. 11. 2021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25</v>
      </c>
      <c r="D58" s="42"/>
      <c r="E58" s="42"/>
      <c r="F58" s="29" t="str">
        <f>E17</f>
        <v>Správa železnic, st.org., Dlážděná 7, 110 00 Praha</v>
      </c>
      <c r="G58" s="42"/>
      <c r="H58" s="42"/>
      <c r="I58" s="34" t="s">
        <v>33</v>
      </c>
      <c r="J58" s="38" t="str">
        <f>E23</f>
        <v>SAGASTA s. r. o., Novodvorská 14, 142 00 Praha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Ing. Gabriela Vyškovská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75</v>
      </c>
      <c r="D63" s="42"/>
      <c r="E63" s="42"/>
      <c r="F63" s="42"/>
      <c r="G63" s="42"/>
      <c r="H63" s="42"/>
      <c r="I63" s="42"/>
      <c r="J63" s="104">
        <f>J86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2102</v>
      </c>
      <c r="E64" s="179"/>
      <c r="F64" s="179"/>
      <c r="G64" s="179"/>
      <c r="H64" s="179"/>
      <c r="I64" s="179"/>
      <c r="J64" s="180">
        <f>J87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146</v>
      </c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1" t="str">
        <f>E7</f>
        <v>Oprava PS Prostějov</v>
      </c>
      <c r="F74" s="34"/>
      <c r="G74" s="34"/>
      <c r="H74" s="34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3"/>
      <c r="C75" s="34" t="s">
        <v>114</v>
      </c>
      <c r="D75" s="24"/>
      <c r="E75" s="24"/>
      <c r="F75" s="24"/>
      <c r="G75" s="24"/>
      <c r="H75" s="24"/>
      <c r="I75" s="24"/>
      <c r="J75" s="24"/>
      <c r="K75" s="24"/>
      <c r="L75" s="22"/>
    </row>
    <row r="76" s="2" customFormat="1" ht="16.5" customHeight="1">
      <c r="A76" s="40"/>
      <c r="B76" s="41"/>
      <c r="C76" s="42"/>
      <c r="D76" s="42"/>
      <c r="E76" s="171" t="s">
        <v>1113</v>
      </c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116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E11</f>
        <v>06 - VZT zařízení č.3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F14</f>
        <v xml:space="preserve"> </v>
      </c>
      <c r="G80" s="42"/>
      <c r="H80" s="42"/>
      <c r="I80" s="34" t="s">
        <v>23</v>
      </c>
      <c r="J80" s="74" t="str">
        <f>IF(J14="","",J14)</f>
        <v>15. 11. 2021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40.05" customHeight="1">
      <c r="A82" s="40"/>
      <c r="B82" s="41"/>
      <c r="C82" s="34" t="s">
        <v>25</v>
      </c>
      <c r="D82" s="42"/>
      <c r="E82" s="42"/>
      <c r="F82" s="29" t="str">
        <f>E17</f>
        <v>Správa železnic, st.org., Dlážděná 7, 110 00 Praha</v>
      </c>
      <c r="G82" s="42"/>
      <c r="H82" s="42"/>
      <c r="I82" s="34" t="s">
        <v>33</v>
      </c>
      <c r="J82" s="38" t="str">
        <f>E23</f>
        <v>SAGASTA s. r. o., Novodvorská 14, 142 00 Praha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31</v>
      </c>
      <c r="D83" s="42"/>
      <c r="E83" s="42"/>
      <c r="F83" s="29" t="str">
        <f>IF(E20="","",E20)</f>
        <v>Vyplň údaj</v>
      </c>
      <c r="G83" s="42"/>
      <c r="H83" s="42"/>
      <c r="I83" s="34" t="s">
        <v>38</v>
      </c>
      <c r="J83" s="38" t="str">
        <f>E26</f>
        <v>Ing. Gabriela Vyškovská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7"/>
      <c r="B85" s="188"/>
      <c r="C85" s="189" t="s">
        <v>147</v>
      </c>
      <c r="D85" s="190" t="s">
        <v>62</v>
      </c>
      <c r="E85" s="190" t="s">
        <v>58</v>
      </c>
      <c r="F85" s="190" t="s">
        <v>59</v>
      </c>
      <c r="G85" s="190" t="s">
        <v>148</v>
      </c>
      <c r="H85" s="190" t="s">
        <v>149</v>
      </c>
      <c r="I85" s="190" t="s">
        <v>150</v>
      </c>
      <c r="J85" s="190" t="s">
        <v>121</v>
      </c>
      <c r="K85" s="191" t="s">
        <v>151</v>
      </c>
      <c r="L85" s="192"/>
      <c r="M85" s="94" t="s">
        <v>19</v>
      </c>
      <c r="N85" s="95" t="s">
        <v>47</v>
      </c>
      <c r="O85" s="95" t="s">
        <v>152</v>
      </c>
      <c r="P85" s="95" t="s">
        <v>153</v>
      </c>
      <c r="Q85" s="95" t="s">
        <v>154</v>
      </c>
      <c r="R85" s="95" t="s">
        <v>155</v>
      </c>
      <c r="S85" s="95" t="s">
        <v>156</v>
      </c>
      <c r="T85" s="96" t="s">
        <v>157</v>
      </c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</row>
    <row r="86" s="2" customFormat="1" ht="22.8" customHeight="1">
      <c r="A86" s="40"/>
      <c r="B86" s="41"/>
      <c r="C86" s="101" t="s">
        <v>158</v>
      </c>
      <c r="D86" s="42"/>
      <c r="E86" s="42"/>
      <c r="F86" s="42"/>
      <c r="G86" s="42"/>
      <c r="H86" s="42"/>
      <c r="I86" s="42"/>
      <c r="J86" s="193">
        <f>BK86</f>
        <v>0</v>
      </c>
      <c r="K86" s="42"/>
      <c r="L86" s="46"/>
      <c r="M86" s="97"/>
      <c r="N86" s="194"/>
      <c r="O86" s="98"/>
      <c r="P86" s="195">
        <f>P87</f>
        <v>0</v>
      </c>
      <c r="Q86" s="98"/>
      <c r="R86" s="195">
        <f>R87</f>
        <v>0.10968800000000001</v>
      </c>
      <c r="S86" s="98"/>
      <c r="T86" s="196">
        <f>T87</f>
        <v>0.0015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76</v>
      </c>
      <c r="AU86" s="19" t="s">
        <v>122</v>
      </c>
      <c r="BK86" s="197">
        <f>BK87</f>
        <v>0</v>
      </c>
    </row>
    <row r="87" s="12" customFormat="1" ht="25.92" customHeight="1">
      <c r="A87" s="12"/>
      <c r="B87" s="198"/>
      <c r="C87" s="199"/>
      <c r="D87" s="200" t="s">
        <v>76</v>
      </c>
      <c r="E87" s="201" t="s">
        <v>2103</v>
      </c>
      <c r="F87" s="201" t="s">
        <v>2104</v>
      </c>
      <c r="G87" s="199"/>
      <c r="H87" s="199"/>
      <c r="I87" s="202"/>
      <c r="J87" s="203">
        <f>BK87</f>
        <v>0</v>
      </c>
      <c r="K87" s="199"/>
      <c r="L87" s="204"/>
      <c r="M87" s="205"/>
      <c r="N87" s="206"/>
      <c r="O87" s="206"/>
      <c r="P87" s="207">
        <f>SUM(P88:P119)</f>
        <v>0</v>
      </c>
      <c r="Q87" s="206"/>
      <c r="R87" s="207">
        <f>SUM(R88:R119)</f>
        <v>0.10968800000000001</v>
      </c>
      <c r="S87" s="206"/>
      <c r="T87" s="208">
        <f>SUM(T88:T119)</f>
        <v>0.0015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9" t="s">
        <v>81</v>
      </c>
      <c r="AT87" s="210" t="s">
        <v>76</v>
      </c>
      <c r="AU87" s="210" t="s">
        <v>77</v>
      </c>
      <c r="AY87" s="209" t="s">
        <v>161</v>
      </c>
      <c r="BK87" s="211">
        <f>SUM(BK88:BK119)</f>
        <v>0</v>
      </c>
    </row>
    <row r="88" s="2" customFormat="1" ht="16.5" customHeight="1">
      <c r="A88" s="40"/>
      <c r="B88" s="41"/>
      <c r="C88" s="254" t="s">
        <v>81</v>
      </c>
      <c r="D88" s="254" t="s">
        <v>192</v>
      </c>
      <c r="E88" s="255" t="s">
        <v>2105</v>
      </c>
      <c r="F88" s="256" t="s">
        <v>2189</v>
      </c>
      <c r="G88" s="257" t="s">
        <v>1435</v>
      </c>
      <c r="H88" s="258">
        <v>1</v>
      </c>
      <c r="I88" s="259"/>
      <c r="J88" s="260">
        <f>ROUND(I88*H88,2)</f>
        <v>0</v>
      </c>
      <c r="K88" s="256" t="s">
        <v>2107</v>
      </c>
      <c r="L88" s="261"/>
      <c r="M88" s="262" t="s">
        <v>19</v>
      </c>
      <c r="N88" s="263" t="s">
        <v>48</v>
      </c>
      <c r="O88" s="86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195</v>
      </c>
      <c r="AT88" s="225" t="s">
        <v>192</v>
      </c>
      <c r="AU88" s="225" t="s">
        <v>81</v>
      </c>
      <c r="AY88" s="19" t="s">
        <v>161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9" t="s">
        <v>81</v>
      </c>
      <c r="BK88" s="226">
        <f>ROUND(I88*H88,2)</f>
        <v>0</v>
      </c>
      <c r="BL88" s="19" t="s">
        <v>169</v>
      </c>
      <c r="BM88" s="225" t="s">
        <v>2190</v>
      </c>
    </row>
    <row r="89" s="2" customFormat="1" ht="24.15" customHeight="1">
      <c r="A89" s="40"/>
      <c r="B89" s="41"/>
      <c r="C89" s="214" t="s">
        <v>85</v>
      </c>
      <c r="D89" s="214" t="s">
        <v>164</v>
      </c>
      <c r="E89" s="215" t="s">
        <v>2109</v>
      </c>
      <c r="F89" s="216" t="s">
        <v>2110</v>
      </c>
      <c r="G89" s="217" t="s">
        <v>177</v>
      </c>
      <c r="H89" s="218">
        <v>1</v>
      </c>
      <c r="I89" s="219"/>
      <c r="J89" s="220">
        <f>ROUND(I89*H89,2)</f>
        <v>0</v>
      </c>
      <c r="K89" s="216" t="s">
        <v>168</v>
      </c>
      <c r="L89" s="46"/>
      <c r="M89" s="221" t="s">
        <v>19</v>
      </c>
      <c r="N89" s="222" t="s">
        <v>48</v>
      </c>
      <c r="O89" s="86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5" t="s">
        <v>169</v>
      </c>
      <c r="AT89" s="225" t="s">
        <v>164</v>
      </c>
      <c r="AU89" s="225" t="s">
        <v>81</v>
      </c>
      <c r="AY89" s="19" t="s">
        <v>161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9" t="s">
        <v>81</v>
      </c>
      <c r="BK89" s="226">
        <f>ROUND(I89*H89,2)</f>
        <v>0</v>
      </c>
      <c r="BL89" s="19" t="s">
        <v>169</v>
      </c>
      <c r="BM89" s="225" t="s">
        <v>2191</v>
      </c>
    </row>
    <row r="90" s="2" customFormat="1">
      <c r="A90" s="40"/>
      <c r="B90" s="41"/>
      <c r="C90" s="42"/>
      <c r="D90" s="227" t="s">
        <v>171</v>
      </c>
      <c r="E90" s="42"/>
      <c r="F90" s="228" t="s">
        <v>2112</v>
      </c>
      <c r="G90" s="42"/>
      <c r="H90" s="42"/>
      <c r="I90" s="229"/>
      <c r="J90" s="42"/>
      <c r="K90" s="42"/>
      <c r="L90" s="46"/>
      <c r="M90" s="230"/>
      <c r="N90" s="231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171</v>
      </c>
      <c r="AU90" s="19" t="s">
        <v>81</v>
      </c>
    </row>
    <row r="91" s="2" customFormat="1" ht="24.15" customHeight="1">
      <c r="A91" s="40"/>
      <c r="B91" s="41"/>
      <c r="C91" s="254" t="s">
        <v>162</v>
      </c>
      <c r="D91" s="254" t="s">
        <v>192</v>
      </c>
      <c r="E91" s="255" t="s">
        <v>2113</v>
      </c>
      <c r="F91" s="256" t="s">
        <v>2114</v>
      </c>
      <c r="G91" s="257" t="s">
        <v>1435</v>
      </c>
      <c r="H91" s="258">
        <v>1</v>
      </c>
      <c r="I91" s="259"/>
      <c r="J91" s="260">
        <f>ROUND(I91*H91,2)</f>
        <v>0</v>
      </c>
      <c r="K91" s="256" t="s">
        <v>2107</v>
      </c>
      <c r="L91" s="261"/>
      <c r="M91" s="262" t="s">
        <v>19</v>
      </c>
      <c r="N91" s="263" t="s">
        <v>48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195</v>
      </c>
      <c r="AT91" s="225" t="s">
        <v>192</v>
      </c>
      <c r="AU91" s="225" t="s">
        <v>81</v>
      </c>
      <c r="AY91" s="19" t="s">
        <v>161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81</v>
      </c>
      <c r="BK91" s="226">
        <f>ROUND(I91*H91,2)</f>
        <v>0</v>
      </c>
      <c r="BL91" s="19" t="s">
        <v>169</v>
      </c>
      <c r="BM91" s="225" t="s">
        <v>2192</v>
      </c>
    </row>
    <row r="92" s="2" customFormat="1" ht="24.15" customHeight="1">
      <c r="A92" s="40"/>
      <c r="B92" s="41"/>
      <c r="C92" s="214" t="s">
        <v>169</v>
      </c>
      <c r="D92" s="214" t="s">
        <v>164</v>
      </c>
      <c r="E92" s="215" t="s">
        <v>2193</v>
      </c>
      <c r="F92" s="216" t="s">
        <v>2117</v>
      </c>
      <c r="G92" s="217" t="s">
        <v>1435</v>
      </c>
      <c r="H92" s="218">
        <v>1</v>
      </c>
      <c r="I92" s="219"/>
      <c r="J92" s="220">
        <f>ROUND(I92*H92,2)</f>
        <v>0</v>
      </c>
      <c r="K92" s="216" t="s">
        <v>2107</v>
      </c>
      <c r="L92" s="46"/>
      <c r="M92" s="221" t="s">
        <v>19</v>
      </c>
      <c r="N92" s="222" t="s">
        <v>48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169</v>
      </c>
      <c r="AT92" s="225" t="s">
        <v>164</v>
      </c>
      <c r="AU92" s="225" t="s">
        <v>81</v>
      </c>
      <c r="AY92" s="19" t="s">
        <v>161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81</v>
      </c>
      <c r="BK92" s="226">
        <f>ROUND(I92*H92,2)</f>
        <v>0</v>
      </c>
      <c r="BL92" s="19" t="s">
        <v>169</v>
      </c>
      <c r="BM92" s="225" t="s">
        <v>2194</v>
      </c>
    </row>
    <row r="93" s="2" customFormat="1" ht="16.5" customHeight="1">
      <c r="A93" s="40"/>
      <c r="B93" s="41"/>
      <c r="C93" s="254" t="s">
        <v>191</v>
      </c>
      <c r="D93" s="254" t="s">
        <v>192</v>
      </c>
      <c r="E93" s="255" t="s">
        <v>2119</v>
      </c>
      <c r="F93" s="256" t="s">
        <v>2120</v>
      </c>
      <c r="G93" s="257" t="s">
        <v>177</v>
      </c>
      <c r="H93" s="258">
        <v>1</v>
      </c>
      <c r="I93" s="259"/>
      <c r="J93" s="260">
        <f>ROUND(I93*H93,2)</f>
        <v>0</v>
      </c>
      <c r="K93" s="256" t="s">
        <v>168</v>
      </c>
      <c r="L93" s="261"/>
      <c r="M93" s="262" t="s">
        <v>19</v>
      </c>
      <c r="N93" s="263" t="s">
        <v>48</v>
      </c>
      <c r="O93" s="86"/>
      <c r="P93" s="223">
        <f>O93*H93</f>
        <v>0</v>
      </c>
      <c r="Q93" s="223">
        <v>0.0025000000000000001</v>
      </c>
      <c r="R93" s="223">
        <f>Q93*H93</f>
        <v>0.0025000000000000001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195</v>
      </c>
      <c r="AT93" s="225" t="s">
        <v>192</v>
      </c>
      <c r="AU93" s="225" t="s">
        <v>81</v>
      </c>
      <c r="AY93" s="19" t="s">
        <v>161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81</v>
      </c>
      <c r="BK93" s="226">
        <f>ROUND(I93*H93,2)</f>
        <v>0</v>
      </c>
      <c r="BL93" s="19" t="s">
        <v>169</v>
      </c>
      <c r="BM93" s="225" t="s">
        <v>2195</v>
      </c>
    </row>
    <row r="94" s="2" customFormat="1" ht="24.15" customHeight="1">
      <c r="A94" s="40"/>
      <c r="B94" s="41"/>
      <c r="C94" s="214" t="s">
        <v>199</v>
      </c>
      <c r="D94" s="214" t="s">
        <v>164</v>
      </c>
      <c r="E94" s="215" t="s">
        <v>2122</v>
      </c>
      <c r="F94" s="216" t="s">
        <v>2123</v>
      </c>
      <c r="G94" s="217" t="s">
        <v>177</v>
      </c>
      <c r="H94" s="218">
        <v>1</v>
      </c>
      <c r="I94" s="219"/>
      <c r="J94" s="220">
        <f>ROUND(I94*H94,2)</f>
        <v>0</v>
      </c>
      <c r="K94" s="216" t="s">
        <v>168</v>
      </c>
      <c r="L94" s="46"/>
      <c r="M94" s="221" t="s">
        <v>19</v>
      </c>
      <c r="N94" s="222" t="s">
        <v>48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169</v>
      </c>
      <c r="AT94" s="225" t="s">
        <v>164</v>
      </c>
      <c r="AU94" s="225" t="s">
        <v>81</v>
      </c>
      <c r="AY94" s="19" t="s">
        <v>161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81</v>
      </c>
      <c r="BK94" s="226">
        <f>ROUND(I94*H94,2)</f>
        <v>0</v>
      </c>
      <c r="BL94" s="19" t="s">
        <v>169</v>
      </c>
      <c r="BM94" s="225" t="s">
        <v>2196</v>
      </c>
    </row>
    <row r="95" s="2" customFormat="1">
      <c r="A95" s="40"/>
      <c r="B95" s="41"/>
      <c r="C95" s="42"/>
      <c r="D95" s="227" t="s">
        <v>171</v>
      </c>
      <c r="E95" s="42"/>
      <c r="F95" s="228" t="s">
        <v>2125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171</v>
      </c>
      <c r="AU95" s="19" t="s">
        <v>81</v>
      </c>
    </row>
    <row r="96" s="2" customFormat="1" ht="16.5" customHeight="1">
      <c r="A96" s="40"/>
      <c r="B96" s="41"/>
      <c r="C96" s="254" t="s">
        <v>211</v>
      </c>
      <c r="D96" s="254" t="s">
        <v>192</v>
      </c>
      <c r="E96" s="255" t="s">
        <v>2197</v>
      </c>
      <c r="F96" s="256" t="s">
        <v>2198</v>
      </c>
      <c r="G96" s="257" t="s">
        <v>177</v>
      </c>
      <c r="H96" s="258">
        <v>1</v>
      </c>
      <c r="I96" s="259"/>
      <c r="J96" s="260">
        <f>ROUND(I96*H96,2)</f>
        <v>0</v>
      </c>
      <c r="K96" s="256" t="s">
        <v>168</v>
      </c>
      <c r="L96" s="261"/>
      <c r="M96" s="262" t="s">
        <v>19</v>
      </c>
      <c r="N96" s="263" t="s">
        <v>48</v>
      </c>
      <c r="O96" s="86"/>
      <c r="P96" s="223">
        <f>O96*H96</f>
        <v>0</v>
      </c>
      <c r="Q96" s="223">
        <v>0.00050000000000000001</v>
      </c>
      <c r="R96" s="223">
        <f>Q96*H96</f>
        <v>0.00050000000000000001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195</v>
      </c>
      <c r="AT96" s="225" t="s">
        <v>192</v>
      </c>
      <c r="AU96" s="225" t="s">
        <v>81</v>
      </c>
      <c r="AY96" s="19" t="s">
        <v>161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81</v>
      </c>
      <c r="BK96" s="226">
        <f>ROUND(I96*H96,2)</f>
        <v>0</v>
      </c>
      <c r="BL96" s="19" t="s">
        <v>169</v>
      </c>
      <c r="BM96" s="225" t="s">
        <v>2199</v>
      </c>
    </row>
    <row r="97" s="2" customFormat="1" ht="24.15" customHeight="1">
      <c r="A97" s="40"/>
      <c r="B97" s="41"/>
      <c r="C97" s="214" t="s">
        <v>195</v>
      </c>
      <c r="D97" s="214" t="s">
        <v>164</v>
      </c>
      <c r="E97" s="215" t="s">
        <v>2129</v>
      </c>
      <c r="F97" s="216" t="s">
        <v>2130</v>
      </c>
      <c r="G97" s="217" t="s">
        <v>177</v>
      </c>
      <c r="H97" s="218">
        <v>1</v>
      </c>
      <c r="I97" s="219"/>
      <c r="J97" s="220">
        <f>ROUND(I97*H97,2)</f>
        <v>0</v>
      </c>
      <c r="K97" s="216" t="s">
        <v>168</v>
      </c>
      <c r="L97" s="46"/>
      <c r="M97" s="221" t="s">
        <v>19</v>
      </c>
      <c r="N97" s="222" t="s">
        <v>48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169</v>
      </c>
      <c r="AT97" s="225" t="s">
        <v>164</v>
      </c>
      <c r="AU97" s="225" t="s">
        <v>81</v>
      </c>
      <c r="AY97" s="19" t="s">
        <v>161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81</v>
      </c>
      <c r="BK97" s="226">
        <f>ROUND(I97*H97,2)</f>
        <v>0</v>
      </c>
      <c r="BL97" s="19" t="s">
        <v>169</v>
      </c>
      <c r="BM97" s="225" t="s">
        <v>2200</v>
      </c>
    </row>
    <row r="98" s="2" customFormat="1">
      <c r="A98" s="40"/>
      <c r="B98" s="41"/>
      <c r="C98" s="42"/>
      <c r="D98" s="227" t="s">
        <v>171</v>
      </c>
      <c r="E98" s="42"/>
      <c r="F98" s="228" t="s">
        <v>2132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171</v>
      </c>
      <c r="AU98" s="19" t="s">
        <v>81</v>
      </c>
    </row>
    <row r="99" s="2" customFormat="1" ht="16.5" customHeight="1">
      <c r="A99" s="40"/>
      <c r="B99" s="41"/>
      <c r="C99" s="254" t="s">
        <v>231</v>
      </c>
      <c r="D99" s="254" t="s">
        <v>192</v>
      </c>
      <c r="E99" s="255" t="s">
        <v>2133</v>
      </c>
      <c r="F99" s="256" t="s">
        <v>2134</v>
      </c>
      <c r="G99" s="257" t="s">
        <v>1435</v>
      </c>
      <c r="H99" s="258">
        <v>1</v>
      </c>
      <c r="I99" s="259"/>
      <c r="J99" s="260">
        <f>ROUND(I99*H99,2)</f>
        <v>0</v>
      </c>
      <c r="K99" s="256" t="s">
        <v>2107</v>
      </c>
      <c r="L99" s="261"/>
      <c r="M99" s="262" t="s">
        <v>19</v>
      </c>
      <c r="N99" s="263" t="s">
        <v>48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195</v>
      </c>
      <c r="AT99" s="225" t="s">
        <v>192</v>
      </c>
      <c r="AU99" s="225" t="s">
        <v>81</v>
      </c>
      <c r="AY99" s="19" t="s">
        <v>161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81</v>
      </c>
      <c r="BK99" s="226">
        <f>ROUND(I99*H99,2)</f>
        <v>0</v>
      </c>
      <c r="BL99" s="19" t="s">
        <v>169</v>
      </c>
      <c r="BM99" s="225" t="s">
        <v>2201</v>
      </c>
    </row>
    <row r="100" s="2" customFormat="1" ht="16.5" customHeight="1">
      <c r="A100" s="40"/>
      <c r="B100" s="41"/>
      <c r="C100" s="214" t="s">
        <v>236</v>
      </c>
      <c r="D100" s="214" t="s">
        <v>164</v>
      </c>
      <c r="E100" s="215" t="s">
        <v>2202</v>
      </c>
      <c r="F100" s="216" t="s">
        <v>2203</v>
      </c>
      <c r="G100" s="217" t="s">
        <v>1435</v>
      </c>
      <c r="H100" s="218">
        <v>1</v>
      </c>
      <c r="I100" s="219"/>
      <c r="J100" s="220">
        <f>ROUND(I100*H100,2)</f>
        <v>0</v>
      </c>
      <c r="K100" s="216" t="s">
        <v>2107</v>
      </c>
      <c r="L100" s="46"/>
      <c r="M100" s="221" t="s">
        <v>19</v>
      </c>
      <c r="N100" s="222" t="s">
        <v>48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169</v>
      </c>
      <c r="AT100" s="225" t="s">
        <v>164</v>
      </c>
      <c r="AU100" s="225" t="s">
        <v>81</v>
      </c>
      <c r="AY100" s="19" t="s">
        <v>161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81</v>
      </c>
      <c r="BK100" s="226">
        <f>ROUND(I100*H100,2)</f>
        <v>0</v>
      </c>
      <c r="BL100" s="19" t="s">
        <v>169</v>
      </c>
      <c r="BM100" s="225" t="s">
        <v>2204</v>
      </c>
    </row>
    <row r="101" s="2" customFormat="1" ht="16.5" customHeight="1">
      <c r="A101" s="40"/>
      <c r="B101" s="41"/>
      <c r="C101" s="254" t="s">
        <v>241</v>
      </c>
      <c r="D101" s="254" t="s">
        <v>192</v>
      </c>
      <c r="E101" s="255" t="s">
        <v>2139</v>
      </c>
      <c r="F101" s="256" t="s">
        <v>2140</v>
      </c>
      <c r="G101" s="257" t="s">
        <v>1435</v>
      </c>
      <c r="H101" s="258">
        <v>1</v>
      </c>
      <c r="I101" s="259"/>
      <c r="J101" s="260">
        <f>ROUND(I101*H101,2)</f>
        <v>0</v>
      </c>
      <c r="K101" s="256" t="s">
        <v>2107</v>
      </c>
      <c r="L101" s="261"/>
      <c r="M101" s="262" t="s">
        <v>19</v>
      </c>
      <c r="N101" s="263" t="s">
        <v>48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195</v>
      </c>
      <c r="AT101" s="225" t="s">
        <v>192</v>
      </c>
      <c r="AU101" s="225" t="s">
        <v>81</v>
      </c>
      <c r="AY101" s="19" t="s">
        <v>161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81</v>
      </c>
      <c r="BK101" s="226">
        <f>ROUND(I101*H101,2)</f>
        <v>0</v>
      </c>
      <c r="BL101" s="19" t="s">
        <v>169</v>
      </c>
      <c r="BM101" s="225" t="s">
        <v>2205</v>
      </c>
    </row>
    <row r="102" s="2" customFormat="1" ht="16.5" customHeight="1">
      <c r="A102" s="40"/>
      <c r="B102" s="41"/>
      <c r="C102" s="214" t="s">
        <v>245</v>
      </c>
      <c r="D102" s="214" t="s">
        <v>164</v>
      </c>
      <c r="E102" s="215" t="s">
        <v>2206</v>
      </c>
      <c r="F102" s="216" t="s">
        <v>2207</v>
      </c>
      <c r="G102" s="217" t="s">
        <v>1435</v>
      </c>
      <c r="H102" s="218">
        <v>1</v>
      </c>
      <c r="I102" s="219"/>
      <c r="J102" s="220">
        <f>ROUND(I102*H102,2)</f>
        <v>0</v>
      </c>
      <c r="K102" s="216" t="s">
        <v>2107</v>
      </c>
      <c r="L102" s="46"/>
      <c r="M102" s="221" t="s">
        <v>19</v>
      </c>
      <c r="N102" s="222" t="s">
        <v>48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169</v>
      </c>
      <c r="AT102" s="225" t="s">
        <v>164</v>
      </c>
      <c r="AU102" s="225" t="s">
        <v>81</v>
      </c>
      <c r="AY102" s="19" t="s">
        <v>161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81</v>
      </c>
      <c r="BK102" s="226">
        <f>ROUND(I102*H102,2)</f>
        <v>0</v>
      </c>
      <c r="BL102" s="19" t="s">
        <v>169</v>
      </c>
      <c r="BM102" s="225" t="s">
        <v>2208</v>
      </c>
    </row>
    <row r="103" s="2" customFormat="1" ht="16.5" customHeight="1">
      <c r="A103" s="40"/>
      <c r="B103" s="41"/>
      <c r="C103" s="254" t="s">
        <v>249</v>
      </c>
      <c r="D103" s="254" t="s">
        <v>192</v>
      </c>
      <c r="E103" s="255" t="s">
        <v>2145</v>
      </c>
      <c r="F103" s="256" t="s">
        <v>2146</v>
      </c>
      <c r="G103" s="257" t="s">
        <v>1435</v>
      </c>
      <c r="H103" s="258">
        <v>1</v>
      </c>
      <c r="I103" s="259"/>
      <c r="J103" s="260">
        <f>ROUND(I103*H103,2)</f>
        <v>0</v>
      </c>
      <c r="K103" s="256" t="s">
        <v>2107</v>
      </c>
      <c r="L103" s="261"/>
      <c r="M103" s="262" t="s">
        <v>19</v>
      </c>
      <c r="N103" s="263" t="s">
        <v>48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195</v>
      </c>
      <c r="AT103" s="225" t="s">
        <v>192</v>
      </c>
      <c r="AU103" s="225" t="s">
        <v>81</v>
      </c>
      <c r="AY103" s="19" t="s">
        <v>161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81</v>
      </c>
      <c r="BK103" s="226">
        <f>ROUND(I103*H103,2)</f>
        <v>0</v>
      </c>
      <c r="BL103" s="19" t="s">
        <v>169</v>
      </c>
      <c r="BM103" s="225" t="s">
        <v>2209</v>
      </c>
    </row>
    <row r="104" s="2" customFormat="1" ht="16.5" customHeight="1">
      <c r="A104" s="40"/>
      <c r="B104" s="41"/>
      <c r="C104" s="214" t="s">
        <v>259</v>
      </c>
      <c r="D104" s="214" t="s">
        <v>164</v>
      </c>
      <c r="E104" s="215" t="s">
        <v>2210</v>
      </c>
      <c r="F104" s="216" t="s">
        <v>2211</v>
      </c>
      <c r="G104" s="217" t="s">
        <v>1435</v>
      </c>
      <c r="H104" s="218">
        <v>1</v>
      </c>
      <c r="I104" s="219"/>
      <c r="J104" s="220">
        <f>ROUND(I104*H104,2)</f>
        <v>0</v>
      </c>
      <c r="K104" s="216" t="s">
        <v>2107</v>
      </c>
      <c r="L104" s="46"/>
      <c r="M104" s="221" t="s">
        <v>19</v>
      </c>
      <c r="N104" s="222" t="s">
        <v>48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169</v>
      </c>
      <c r="AT104" s="225" t="s">
        <v>164</v>
      </c>
      <c r="AU104" s="225" t="s">
        <v>81</v>
      </c>
      <c r="AY104" s="19" t="s">
        <v>161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81</v>
      </c>
      <c r="BK104" s="226">
        <f>ROUND(I104*H104,2)</f>
        <v>0</v>
      </c>
      <c r="BL104" s="19" t="s">
        <v>169</v>
      </c>
      <c r="BM104" s="225" t="s">
        <v>2212</v>
      </c>
    </row>
    <row r="105" s="2" customFormat="1" ht="16.5" customHeight="1">
      <c r="A105" s="40"/>
      <c r="B105" s="41"/>
      <c r="C105" s="254" t="s">
        <v>8</v>
      </c>
      <c r="D105" s="254" t="s">
        <v>192</v>
      </c>
      <c r="E105" s="255" t="s">
        <v>2151</v>
      </c>
      <c r="F105" s="256" t="s">
        <v>2213</v>
      </c>
      <c r="G105" s="257" t="s">
        <v>1435</v>
      </c>
      <c r="H105" s="258">
        <v>1</v>
      </c>
      <c r="I105" s="259"/>
      <c r="J105" s="260">
        <f>ROUND(I105*H105,2)</f>
        <v>0</v>
      </c>
      <c r="K105" s="256" t="s">
        <v>2107</v>
      </c>
      <c r="L105" s="261"/>
      <c r="M105" s="262" t="s">
        <v>19</v>
      </c>
      <c r="N105" s="263" t="s">
        <v>48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195</v>
      </c>
      <c r="AT105" s="225" t="s">
        <v>192</v>
      </c>
      <c r="AU105" s="225" t="s">
        <v>81</v>
      </c>
      <c r="AY105" s="19" t="s">
        <v>161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81</v>
      </c>
      <c r="BK105" s="226">
        <f>ROUND(I105*H105,2)</f>
        <v>0</v>
      </c>
      <c r="BL105" s="19" t="s">
        <v>169</v>
      </c>
      <c r="BM105" s="225" t="s">
        <v>2214</v>
      </c>
    </row>
    <row r="106" s="2" customFormat="1" ht="16.5" customHeight="1">
      <c r="A106" s="40"/>
      <c r="B106" s="41"/>
      <c r="C106" s="214" t="s">
        <v>267</v>
      </c>
      <c r="D106" s="214" t="s">
        <v>164</v>
      </c>
      <c r="E106" s="215" t="s">
        <v>2215</v>
      </c>
      <c r="F106" s="216" t="s">
        <v>2216</v>
      </c>
      <c r="G106" s="217" t="s">
        <v>1435</v>
      </c>
      <c r="H106" s="218">
        <v>1</v>
      </c>
      <c r="I106" s="219"/>
      <c r="J106" s="220">
        <f>ROUND(I106*H106,2)</f>
        <v>0</v>
      </c>
      <c r="K106" s="216" t="s">
        <v>2107</v>
      </c>
      <c r="L106" s="46"/>
      <c r="M106" s="221" t="s">
        <v>19</v>
      </c>
      <c r="N106" s="222" t="s">
        <v>48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169</v>
      </c>
      <c r="AT106" s="225" t="s">
        <v>164</v>
      </c>
      <c r="AU106" s="225" t="s">
        <v>81</v>
      </c>
      <c r="AY106" s="19" t="s">
        <v>161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81</v>
      </c>
      <c r="BK106" s="226">
        <f>ROUND(I106*H106,2)</f>
        <v>0</v>
      </c>
      <c r="BL106" s="19" t="s">
        <v>169</v>
      </c>
      <c r="BM106" s="225" t="s">
        <v>2217</v>
      </c>
    </row>
    <row r="107" s="2" customFormat="1" ht="16.5" customHeight="1">
      <c r="A107" s="40"/>
      <c r="B107" s="41"/>
      <c r="C107" s="254" t="s">
        <v>275</v>
      </c>
      <c r="D107" s="254" t="s">
        <v>192</v>
      </c>
      <c r="E107" s="255" t="s">
        <v>2218</v>
      </c>
      <c r="F107" s="256" t="s">
        <v>2219</v>
      </c>
      <c r="G107" s="257" t="s">
        <v>177</v>
      </c>
      <c r="H107" s="258">
        <v>1</v>
      </c>
      <c r="I107" s="259"/>
      <c r="J107" s="260">
        <f>ROUND(I107*H107,2)</f>
        <v>0</v>
      </c>
      <c r="K107" s="256" t="s">
        <v>168</v>
      </c>
      <c r="L107" s="261"/>
      <c r="M107" s="262" t="s">
        <v>19</v>
      </c>
      <c r="N107" s="263" t="s">
        <v>48</v>
      </c>
      <c r="O107" s="86"/>
      <c r="P107" s="223">
        <f>O107*H107</f>
        <v>0</v>
      </c>
      <c r="Q107" s="223">
        <v>0.0054000000000000003</v>
      </c>
      <c r="R107" s="223">
        <f>Q107*H107</f>
        <v>0.0054000000000000003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195</v>
      </c>
      <c r="AT107" s="225" t="s">
        <v>192</v>
      </c>
      <c r="AU107" s="225" t="s">
        <v>81</v>
      </c>
      <c r="AY107" s="19" t="s">
        <v>161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81</v>
      </c>
      <c r="BK107" s="226">
        <f>ROUND(I107*H107,2)</f>
        <v>0</v>
      </c>
      <c r="BL107" s="19" t="s">
        <v>169</v>
      </c>
      <c r="BM107" s="225" t="s">
        <v>2220</v>
      </c>
    </row>
    <row r="108" s="2" customFormat="1" ht="16.5" customHeight="1">
      <c r="A108" s="40"/>
      <c r="B108" s="41"/>
      <c r="C108" s="214" t="s">
        <v>280</v>
      </c>
      <c r="D108" s="214" t="s">
        <v>164</v>
      </c>
      <c r="E108" s="215" t="s">
        <v>2160</v>
      </c>
      <c r="F108" s="216" t="s">
        <v>2161</v>
      </c>
      <c r="G108" s="217" t="s">
        <v>177</v>
      </c>
      <c r="H108" s="218">
        <v>1</v>
      </c>
      <c r="I108" s="219"/>
      <c r="J108" s="220">
        <f>ROUND(I108*H108,2)</f>
        <v>0</v>
      </c>
      <c r="K108" s="216" t="s">
        <v>168</v>
      </c>
      <c r="L108" s="46"/>
      <c r="M108" s="221" t="s">
        <v>19</v>
      </c>
      <c r="N108" s="222" t="s">
        <v>48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169</v>
      </c>
      <c r="AT108" s="225" t="s">
        <v>164</v>
      </c>
      <c r="AU108" s="225" t="s">
        <v>81</v>
      </c>
      <c r="AY108" s="19" t="s">
        <v>161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81</v>
      </c>
      <c r="BK108" s="226">
        <f>ROUND(I108*H108,2)</f>
        <v>0</v>
      </c>
      <c r="BL108" s="19" t="s">
        <v>169</v>
      </c>
      <c r="BM108" s="225" t="s">
        <v>2221</v>
      </c>
    </row>
    <row r="109" s="2" customFormat="1">
      <c r="A109" s="40"/>
      <c r="B109" s="41"/>
      <c r="C109" s="42"/>
      <c r="D109" s="227" t="s">
        <v>171</v>
      </c>
      <c r="E109" s="42"/>
      <c r="F109" s="228" t="s">
        <v>2163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171</v>
      </c>
      <c r="AU109" s="19" t="s">
        <v>81</v>
      </c>
    </row>
    <row r="110" s="2" customFormat="1" ht="16.5" customHeight="1">
      <c r="A110" s="40"/>
      <c r="B110" s="41"/>
      <c r="C110" s="254" t="s">
        <v>285</v>
      </c>
      <c r="D110" s="254" t="s">
        <v>192</v>
      </c>
      <c r="E110" s="255" t="s">
        <v>2222</v>
      </c>
      <c r="F110" s="256" t="s">
        <v>2223</v>
      </c>
      <c r="G110" s="257" t="s">
        <v>177</v>
      </c>
      <c r="H110" s="258">
        <v>8</v>
      </c>
      <c r="I110" s="259"/>
      <c r="J110" s="260">
        <f>ROUND(I110*H110,2)</f>
        <v>0</v>
      </c>
      <c r="K110" s="256" t="s">
        <v>168</v>
      </c>
      <c r="L110" s="261"/>
      <c r="M110" s="262" t="s">
        <v>19</v>
      </c>
      <c r="N110" s="263" t="s">
        <v>48</v>
      </c>
      <c r="O110" s="86"/>
      <c r="P110" s="223">
        <f>O110*H110</f>
        <v>0</v>
      </c>
      <c r="Q110" s="223">
        <v>0.00040000000000000002</v>
      </c>
      <c r="R110" s="223">
        <f>Q110*H110</f>
        <v>0.0032000000000000002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195</v>
      </c>
      <c r="AT110" s="225" t="s">
        <v>192</v>
      </c>
      <c r="AU110" s="225" t="s">
        <v>81</v>
      </c>
      <c r="AY110" s="19" t="s">
        <v>161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81</v>
      </c>
      <c r="BK110" s="226">
        <f>ROUND(I110*H110,2)</f>
        <v>0</v>
      </c>
      <c r="BL110" s="19" t="s">
        <v>169</v>
      </c>
      <c r="BM110" s="225" t="s">
        <v>2224</v>
      </c>
    </row>
    <row r="111" s="2" customFormat="1" ht="16.5" customHeight="1">
      <c r="A111" s="40"/>
      <c r="B111" s="41"/>
      <c r="C111" s="214" t="s">
        <v>291</v>
      </c>
      <c r="D111" s="214" t="s">
        <v>164</v>
      </c>
      <c r="E111" s="215" t="s">
        <v>2167</v>
      </c>
      <c r="F111" s="216" t="s">
        <v>2168</v>
      </c>
      <c r="G111" s="217" t="s">
        <v>177</v>
      </c>
      <c r="H111" s="218">
        <v>8</v>
      </c>
      <c r="I111" s="219"/>
      <c r="J111" s="220">
        <f>ROUND(I111*H111,2)</f>
        <v>0</v>
      </c>
      <c r="K111" s="216" t="s">
        <v>168</v>
      </c>
      <c r="L111" s="46"/>
      <c r="M111" s="221" t="s">
        <v>19</v>
      </c>
      <c r="N111" s="222" t="s">
        <v>48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169</v>
      </c>
      <c r="AT111" s="225" t="s">
        <v>164</v>
      </c>
      <c r="AU111" s="225" t="s">
        <v>81</v>
      </c>
      <c r="AY111" s="19" t="s">
        <v>161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81</v>
      </c>
      <c r="BK111" s="226">
        <f>ROUND(I111*H111,2)</f>
        <v>0</v>
      </c>
      <c r="BL111" s="19" t="s">
        <v>169</v>
      </c>
      <c r="BM111" s="225" t="s">
        <v>2225</v>
      </c>
    </row>
    <row r="112" s="2" customFormat="1">
      <c r="A112" s="40"/>
      <c r="B112" s="41"/>
      <c r="C112" s="42"/>
      <c r="D112" s="227" t="s">
        <v>171</v>
      </c>
      <c r="E112" s="42"/>
      <c r="F112" s="228" t="s">
        <v>2170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171</v>
      </c>
      <c r="AU112" s="19" t="s">
        <v>81</v>
      </c>
    </row>
    <row r="113" s="2" customFormat="1" ht="24.15" customHeight="1">
      <c r="A113" s="40"/>
      <c r="B113" s="41"/>
      <c r="C113" s="214" t="s">
        <v>7</v>
      </c>
      <c r="D113" s="214" t="s">
        <v>164</v>
      </c>
      <c r="E113" s="215" t="s">
        <v>2171</v>
      </c>
      <c r="F113" s="216" t="s">
        <v>2172</v>
      </c>
      <c r="G113" s="217" t="s">
        <v>225</v>
      </c>
      <c r="H113" s="218">
        <v>12</v>
      </c>
      <c r="I113" s="219"/>
      <c r="J113" s="220">
        <f>ROUND(I113*H113,2)</f>
        <v>0</v>
      </c>
      <c r="K113" s="216" t="s">
        <v>168</v>
      </c>
      <c r="L113" s="46"/>
      <c r="M113" s="221" t="s">
        <v>19</v>
      </c>
      <c r="N113" s="222" t="s">
        <v>48</v>
      </c>
      <c r="O113" s="86"/>
      <c r="P113" s="223">
        <f>O113*H113</f>
        <v>0</v>
      </c>
      <c r="Q113" s="223">
        <v>0.0081740000000000007</v>
      </c>
      <c r="R113" s="223">
        <f>Q113*H113</f>
        <v>0.098088000000000009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169</v>
      </c>
      <c r="AT113" s="225" t="s">
        <v>164</v>
      </c>
      <c r="AU113" s="225" t="s">
        <v>81</v>
      </c>
      <c r="AY113" s="19" t="s">
        <v>161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81</v>
      </c>
      <c r="BK113" s="226">
        <f>ROUND(I113*H113,2)</f>
        <v>0</v>
      </c>
      <c r="BL113" s="19" t="s">
        <v>169</v>
      </c>
      <c r="BM113" s="225" t="s">
        <v>2226</v>
      </c>
    </row>
    <row r="114" s="2" customFormat="1">
      <c r="A114" s="40"/>
      <c r="B114" s="41"/>
      <c r="C114" s="42"/>
      <c r="D114" s="227" t="s">
        <v>171</v>
      </c>
      <c r="E114" s="42"/>
      <c r="F114" s="228" t="s">
        <v>2174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171</v>
      </c>
      <c r="AU114" s="19" t="s">
        <v>81</v>
      </c>
    </row>
    <row r="115" s="2" customFormat="1" ht="16.5" customHeight="1">
      <c r="A115" s="40"/>
      <c r="B115" s="41"/>
      <c r="C115" s="214" t="s">
        <v>306</v>
      </c>
      <c r="D115" s="214" t="s">
        <v>164</v>
      </c>
      <c r="E115" s="215" t="s">
        <v>2175</v>
      </c>
      <c r="F115" s="216" t="s">
        <v>2176</v>
      </c>
      <c r="G115" s="217" t="s">
        <v>1435</v>
      </c>
      <c r="H115" s="218">
        <v>1</v>
      </c>
      <c r="I115" s="219"/>
      <c r="J115" s="220">
        <f>ROUND(I115*H115,2)</f>
        <v>0</v>
      </c>
      <c r="K115" s="216" t="s">
        <v>2107</v>
      </c>
      <c r="L115" s="46"/>
      <c r="M115" s="221" t="s">
        <v>19</v>
      </c>
      <c r="N115" s="222" t="s">
        <v>48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169</v>
      </c>
      <c r="AT115" s="225" t="s">
        <v>164</v>
      </c>
      <c r="AU115" s="225" t="s">
        <v>81</v>
      </c>
      <c r="AY115" s="19" t="s">
        <v>161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81</v>
      </c>
      <c r="BK115" s="226">
        <f>ROUND(I115*H115,2)</f>
        <v>0</v>
      </c>
      <c r="BL115" s="19" t="s">
        <v>169</v>
      </c>
      <c r="BM115" s="225" t="s">
        <v>2227</v>
      </c>
    </row>
    <row r="116" s="2" customFormat="1" ht="24.15" customHeight="1">
      <c r="A116" s="40"/>
      <c r="B116" s="41"/>
      <c r="C116" s="214" t="s">
        <v>314</v>
      </c>
      <c r="D116" s="214" t="s">
        <v>164</v>
      </c>
      <c r="E116" s="215" t="s">
        <v>2228</v>
      </c>
      <c r="F116" s="216" t="s">
        <v>2229</v>
      </c>
      <c r="G116" s="217" t="s">
        <v>177</v>
      </c>
      <c r="H116" s="218">
        <v>1</v>
      </c>
      <c r="I116" s="219"/>
      <c r="J116" s="220">
        <f>ROUND(I116*H116,2)</f>
        <v>0</v>
      </c>
      <c r="K116" s="216" t="s">
        <v>168</v>
      </c>
      <c r="L116" s="46"/>
      <c r="M116" s="221" t="s">
        <v>19</v>
      </c>
      <c r="N116" s="222" t="s">
        <v>48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0.0015</v>
      </c>
      <c r="T116" s="224">
        <f>S116*H116</f>
        <v>0.0015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169</v>
      </c>
      <c r="AT116" s="225" t="s">
        <v>164</v>
      </c>
      <c r="AU116" s="225" t="s">
        <v>81</v>
      </c>
      <c r="AY116" s="19" t="s">
        <v>161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81</v>
      </c>
      <c r="BK116" s="226">
        <f>ROUND(I116*H116,2)</f>
        <v>0</v>
      </c>
      <c r="BL116" s="19" t="s">
        <v>169</v>
      </c>
      <c r="BM116" s="225" t="s">
        <v>2230</v>
      </c>
    </row>
    <row r="117" s="2" customFormat="1">
      <c r="A117" s="40"/>
      <c r="B117" s="41"/>
      <c r="C117" s="42"/>
      <c r="D117" s="227" t="s">
        <v>171</v>
      </c>
      <c r="E117" s="42"/>
      <c r="F117" s="228" t="s">
        <v>2231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171</v>
      </c>
      <c r="AU117" s="19" t="s">
        <v>81</v>
      </c>
    </row>
    <row r="118" s="2" customFormat="1" ht="16.5" customHeight="1">
      <c r="A118" s="40"/>
      <c r="B118" s="41"/>
      <c r="C118" s="254" t="s">
        <v>322</v>
      </c>
      <c r="D118" s="254" t="s">
        <v>192</v>
      </c>
      <c r="E118" s="255" t="s">
        <v>2182</v>
      </c>
      <c r="F118" s="256" t="s">
        <v>2183</v>
      </c>
      <c r="G118" s="257" t="s">
        <v>1032</v>
      </c>
      <c r="H118" s="258">
        <v>0.90000000000000002</v>
      </c>
      <c r="I118" s="259"/>
      <c r="J118" s="260">
        <f>ROUND(I118*H118,2)</f>
        <v>0</v>
      </c>
      <c r="K118" s="256" t="s">
        <v>2107</v>
      </c>
      <c r="L118" s="261"/>
      <c r="M118" s="262" t="s">
        <v>19</v>
      </c>
      <c r="N118" s="263" t="s">
        <v>48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195</v>
      </c>
      <c r="AT118" s="225" t="s">
        <v>192</v>
      </c>
      <c r="AU118" s="225" t="s">
        <v>81</v>
      </c>
      <c r="AY118" s="19" t="s">
        <v>161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81</v>
      </c>
      <c r="BK118" s="226">
        <f>ROUND(I118*H118,2)</f>
        <v>0</v>
      </c>
      <c r="BL118" s="19" t="s">
        <v>169</v>
      </c>
      <c r="BM118" s="225" t="s">
        <v>2232</v>
      </c>
    </row>
    <row r="119" s="2" customFormat="1" ht="16.5" customHeight="1">
      <c r="A119" s="40"/>
      <c r="B119" s="41"/>
      <c r="C119" s="254" t="s">
        <v>335</v>
      </c>
      <c r="D119" s="254" t="s">
        <v>192</v>
      </c>
      <c r="E119" s="255" t="s">
        <v>2185</v>
      </c>
      <c r="F119" s="256" t="s">
        <v>2186</v>
      </c>
      <c r="G119" s="257" t="s">
        <v>1032</v>
      </c>
      <c r="H119" s="258">
        <v>0.90000000000000002</v>
      </c>
      <c r="I119" s="259"/>
      <c r="J119" s="260">
        <f>ROUND(I119*H119,2)</f>
        <v>0</v>
      </c>
      <c r="K119" s="256" t="s">
        <v>2107</v>
      </c>
      <c r="L119" s="261"/>
      <c r="M119" s="296" t="s">
        <v>19</v>
      </c>
      <c r="N119" s="297" t="s">
        <v>48</v>
      </c>
      <c r="O119" s="290"/>
      <c r="P119" s="294">
        <f>O119*H119</f>
        <v>0</v>
      </c>
      <c r="Q119" s="294">
        <v>0</v>
      </c>
      <c r="R119" s="294">
        <f>Q119*H119</f>
        <v>0</v>
      </c>
      <c r="S119" s="294">
        <v>0</v>
      </c>
      <c r="T119" s="295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195</v>
      </c>
      <c r="AT119" s="225" t="s">
        <v>192</v>
      </c>
      <c r="AU119" s="225" t="s">
        <v>81</v>
      </c>
      <c r="AY119" s="19" t="s">
        <v>161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81</v>
      </c>
      <c r="BK119" s="226">
        <f>ROUND(I119*H119,2)</f>
        <v>0</v>
      </c>
      <c r="BL119" s="19" t="s">
        <v>169</v>
      </c>
      <c r="BM119" s="225" t="s">
        <v>2233</v>
      </c>
    </row>
    <row r="120" s="2" customFormat="1" ht="6.96" customHeight="1">
      <c r="A120" s="40"/>
      <c r="B120" s="61"/>
      <c r="C120" s="62"/>
      <c r="D120" s="62"/>
      <c r="E120" s="62"/>
      <c r="F120" s="62"/>
      <c r="G120" s="62"/>
      <c r="H120" s="62"/>
      <c r="I120" s="62"/>
      <c r="J120" s="62"/>
      <c r="K120" s="62"/>
      <c r="L120" s="46"/>
      <c r="M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</sheetData>
  <sheetProtection sheet="1" autoFilter="0" formatColumns="0" formatRows="0" objects="1" scenarios="1" spinCount="100000" saltValue="wJbPURyb31EqD0BM7sDO9y6+ZHSefS94iUb9vC1Xe1coe111+uRpB4TciQQFlB+3vkrC42ykTJBIkLKctWKcUg==" hashValue="N7nnkKEiF3jB0GEUIKyGlKlKKrINvPd7O8Ke7cGTkYYBC0uzXLMKFtwvEEGj4nfIpcpbaFej/vPNqHzIZBCtCw==" algorithmName="SHA-512" password="CC35"/>
  <autoFilter ref="C85:K11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hyperlinks>
    <hyperlink ref="F90" r:id="rId1" display="https://podminky.urs.cz/item/CS_URS_2023_01/751122094"/>
    <hyperlink ref="F95" r:id="rId2" display="https://podminky.urs.cz/item/CS_URS_2023_01/751514711"/>
    <hyperlink ref="F98" r:id="rId3" display="https://podminky.urs.cz/item/CS_URS_2023_01/751514413"/>
    <hyperlink ref="F109" r:id="rId4" display="https://podminky.urs.cz/item/CS_URS_2023_01/751344114"/>
    <hyperlink ref="F112" r:id="rId5" display="https://podminky.urs.cz/item/CS_URS_2023_01/751311091"/>
    <hyperlink ref="F114" r:id="rId6" display="https://podminky.urs.cz/item/CS_URS_2023_01/751510044"/>
    <hyperlink ref="F117" r:id="rId7" display="https://podminky.urs.cz/item/CS_URS_2023_01/75139885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85</v>
      </c>
    </row>
    <row r="4" s="1" customFormat="1" ht="24.96" customHeight="1">
      <c r="B4" s="22"/>
      <c r="D4" s="142" t="s">
        <v>113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Oprava PS Prostějov</v>
      </c>
      <c r="F7" s="144"/>
      <c r="G7" s="144"/>
      <c r="H7" s="144"/>
      <c r="L7" s="22"/>
    </row>
    <row r="8" s="1" customFormat="1" ht="12" customHeight="1">
      <c r="B8" s="22"/>
      <c r="D8" s="144" t="s">
        <v>114</v>
      </c>
      <c r="L8" s="22"/>
    </row>
    <row r="9" s="2" customFormat="1" ht="16.5" customHeight="1">
      <c r="A9" s="40"/>
      <c r="B9" s="46"/>
      <c r="C9" s="40"/>
      <c r="D9" s="40"/>
      <c r="E9" s="145" t="s">
        <v>1113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2234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15. 11. 2021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40</v>
      </c>
      <c r="F26" s="40"/>
      <c r="G26" s="40"/>
      <c r="H26" s="40"/>
      <c r="I26" s="144" t="s">
        <v>29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41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43</v>
      </c>
      <c r="E32" s="40"/>
      <c r="F32" s="40"/>
      <c r="G32" s="40"/>
      <c r="H32" s="40"/>
      <c r="I32" s="40"/>
      <c r="J32" s="155">
        <f>ROUND(J90,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45</v>
      </c>
      <c r="G34" s="40"/>
      <c r="H34" s="40"/>
      <c r="I34" s="156" t="s">
        <v>44</v>
      </c>
      <c r="J34" s="156" t="s">
        <v>46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47</v>
      </c>
      <c r="E35" s="144" t="s">
        <v>48</v>
      </c>
      <c r="F35" s="158">
        <f>ROUND((SUM(BE90:BE135)),  2)</f>
        <v>0</v>
      </c>
      <c r="G35" s="40"/>
      <c r="H35" s="40"/>
      <c r="I35" s="159">
        <v>0.20999999999999999</v>
      </c>
      <c r="J35" s="158">
        <f>ROUND(((SUM(BE90:BE135))*I35),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49</v>
      </c>
      <c r="F36" s="158">
        <f>ROUND((SUM(BF90:BF135)),  2)</f>
        <v>0</v>
      </c>
      <c r="G36" s="40"/>
      <c r="H36" s="40"/>
      <c r="I36" s="159">
        <v>0.14999999999999999</v>
      </c>
      <c r="J36" s="158">
        <f>ROUND(((SUM(BF90:BF135))*I36),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50</v>
      </c>
      <c r="F37" s="158">
        <f>ROUND((SUM(BG90:BG135)),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51</v>
      </c>
      <c r="F38" s="158">
        <f>ROUND((SUM(BH90:BH135)),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52</v>
      </c>
      <c r="F39" s="158">
        <f>ROUND((SUM(BI90:BI135)),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53</v>
      </c>
      <c r="E41" s="162"/>
      <c r="F41" s="162"/>
      <c r="G41" s="163" t="s">
        <v>54</v>
      </c>
      <c r="H41" s="164" t="s">
        <v>55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Oprava PS Prostějov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1113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07 - Oplocení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Prostějov (733491)</v>
      </c>
      <c r="G56" s="42"/>
      <c r="H56" s="42"/>
      <c r="I56" s="34" t="s">
        <v>23</v>
      </c>
      <c r="J56" s="74" t="str">
        <f>IF(J14="","",J14)</f>
        <v>15. 11. 2021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25</v>
      </c>
      <c r="D58" s="42"/>
      <c r="E58" s="42"/>
      <c r="F58" s="29" t="str">
        <f>E17</f>
        <v>Správa železnic, st.org., Dlážděná 7, 110 00 Praha</v>
      </c>
      <c r="G58" s="42"/>
      <c r="H58" s="42"/>
      <c r="I58" s="34" t="s">
        <v>33</v>
      </c>
      <c r="J58" s="38" t="str">
        <f>E23</f>
        <v>SAGASTA s. r. o., Novodvorská 14, 142 00 Praha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Ing. Gabriela Vyškovská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75</v>
      </c>
      <c r="D63" s="42"/>
      <c r="E63" s="42"/>
      <c r="F63" s="42"/>
      <c r="G63" s="42"/>
      <c r="H63" s="42"/>
      <c r="I63" s="42"/>
      <c r="J63" s="104">
        <f>J90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123</v>
      </c>
      <c r="E64" s="179"/>
      <c r="F64" s="179"/>
      <c r="G64" s="179"/>
      <c r="H64" s="179"/>
      <c r="I64" s="179"/>
      <c r="J64" s="180">
        <f>J91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1328</v>
      </c>
      <c r="E65" s="184"/>
      <c r="F65" s="184"/>
      <c r="G65" s="184"/>
      <c r="H65" s="184"/>
      <c r="I65" s="184"/>
      <c r="J65" s="185">
        <f>J92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124</v>
      </c>
      <c r="E66" s="184"/>
      <c r="F66" s="184"/>
      <c r="G66" s="184"/>
      <c r="H66" s="184"/>
      <c r="I66" s="184"/>
      <c r="J66" s="185">
        <f>J95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126</v>
      </c>
      <c r="E67" s="184"/>
      <c r="F67" s="184"/>
      <c r="G67" s="184"/>
      <c r="H67" s="184"/>
      <c r="I67" s="184"/>
      <c r="J67" s="185">
        <f>J114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128</v>
      </c>
      <c r="E68" s="184"/>
      <c r="F68" s="184"/>
      <c r="G68" s="184"/>
      <c r="H68" s="184"/>
      <c r="I68" s="184"/>
      <c r="J68" s="185">
        <f>J128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146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1" t="str">
        <f>E7</f>
        <v>Oprava PS Prostějov</v>
      </c>
      <c r="F78" s="34"/>
      <c r="G78" s="34"/>
      <c r="H78" s="34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3"/>
      <c r="C79" s="34" t="s">
        <v>114</v>
      </c>
      <c r="D79" s="24"/>
      <c r="E79" s="24"/>
      <c r="F79" s="24"/>
      <c r="G79" s="24"/>
      <c r="H79" s="24"/>
      <c r="I79" s="24"/>
      <c r="J79" s="24"/>
      <c r="K79" s="24"/>
      <c r="L79" s="22"/>
    </row>
    <row r="80" s="2" customFormat="1" ht="16.5" customHeight="1">
      <c r="A80" s="40"/>
      <c r="B80" s="41"/>
      <c r="C80" s="42"/>
      <c r="D80" s="42"/>
      <c r="E80" s="171" t="s">
        <v>1113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116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E11</f>
        <v>07 - Oplocení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F14</f>
        <v>Prostějov (733491)</v>
      </c>
      <c r="G84" s="42"/>
      <c r="H84" s="42"/>
      <c r="I84" s="34" t="s">
        <v>23</v>
      </c>
      <c r="J84" s="74" t="str">
        <f>IF(J14="","",J14)</f>
        <v>15. 11. 2021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40.05" customHeight="1">
      <c r="A86" s="40"/>
      <c r="B86" s="41"/>
      <c r="C86" s="34" t="s">
        <v>25</v>
      </c>
      <c r="D86" s="42"/>
      <c r="E86" s="42"/>
      <c r="F86" s="29" t="str">
        <f>E17</f>
        <v>Správa železnic, st.org., Dlážděná 7, 110 00 Praha</v>
      </c>
      <c r="G86" s="42"/>
      <c r="H86" s="42"/>
      <c r="I86" s="34" t="s">
        <v>33</v>
      </c>
      <c r="J86" s="38" t="str">
        <f>E23</f>
        <v>SAGASTA s. r. o., Novodvorská 14, 142 00 Praha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25.65" customHeight="1">
      <c r="A87" s="40"/>
      <c r="B87" s="41"/>
      <c r="C87" s="34" t="s">
        <v>31</v>
      </c>
      <c r="D87" s="42"/>
      <c r="E87" s="42"/>
      <c r="F87" s="29" t="str">
        <f>IF(E20="","",E20)</f>
        <v>Vyplň údaj</v>
      </c>
      <c r="G87" s="42"/>
      <c r="H87" s="42"/>
      <c r="I87" s="34" t="s">
        <v>38</v>
      </c>
      <c r="J87" s="38" t="str">
        <f>E26</f>
        <v>Ing. Gabriela Vyškovská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87"/>
      <c r="B89" s="188"/>
      <c r="C89" s="189" t="s">
        <v>147</v>
      </c>
      <c r="D89" s="190" t="s">
        <v>62</v>
      </c>
      <c r="E89" s="190" t="s">
        <v>58</v>
      </c>
      <c r="F89" s="190" t="s">
        <v>59</v>
      </c>
      <c r="G89" s="190" t="s">
        <v>148</v>
      </c>
      <c r="H89" s="190" t="s">
        <v>149</v>
      </c>
      <c r="I89" s="190" t="s">
        <v>150</v>
      </c>
      <c r="J89" s="190" t="s">
        <v>121</v>
      </c>
      <c r="K89" s="191" t="s">
        <v>151</v>
      </c>
      <c r="L89" s="192"/>
      <c r="M89" s="94" t="s">
        <v>19</v>
      </c>
      <c r="N89" s="95" t="s">
        <v>47</v>
      </c>
      <c r="O89" s="95" t="s">
        <v>152</v>
      </c>
      <c r="P89" s="95" t="s">
        <v>153</v>
      </c>
      <c r="Q89" s="95" t="s">
        <v>154</v>
      </c>
      <c r="R89" s="95" t="s">
        <v>155</v>
      </c>
      <c r="S89" s="95" t="s">
        <v>156</v>
      </c>
      <c r="T89" s="96" t="s">
        <v>157</v>
      </c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="2" customFormat="1" ht="22.8" customHeight="1">
      <c r="A90" s="40"/>
      <c r="B90" s="41"/>
      <c r="C90" s="101" t="s">
        <v>158</v>
      </c>
      <c r="D90" s="42"/>
      <c r="E90" s="42"/>
      <c r="F90" s="42"/>
      <c r="G90" s="42"/>
      <c r="H90" s="42"/>
      <c r="I90" s="42"/>
      <c r="J90" s="193">
        <f>BK90</f>
        <v>0</v>
      </c>
      <c r="K90" s="42"/>
      <c r="L90" s="46"/>
      <c r="M90" s="97"/>
      <c r="N90" s="194"/>
      <c r="O90" s="98"/>
      <c r="P90" s="195">
        <f>P91</f>
        <v>0</v>
      </c>
      <c r="Q90" s="98"/>
      <c r="R90" s="195">
        <f>R91</f>
        <v>43.633782199999999</v>
      </c>
      <c r="S90" s="98"/>
      <c r="T90" s="196">
        <f>T91</f>
        <v>42.952400000000004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76</v>
      </c>
      <c r="AU90" s="19" t="s">
        <v>122</v>
      </c>
      <c r="BK90" s="197">
        <f>BK91</f>
        <v>0</v>
      </c>
    </row>
    <row r="91" s="12" customFormat="1" ht="25.92" customHeight="1">
      <c r="A91" s="12"/>
      <c r="B91" s="198"/>
      <c r="C91" s="199"/>
      <c r="D91" s="200" t="s">
        <v>76</v>
      </c>
      <c r="E91" s="201" t="s">
        <v>159</v>
      </c>
      <c r="F91" s="201" t="s">
        <v>160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P92+P95+P114+P128</f>
        <v>0</v>
      </c>
      <c r="Q91" s="206"/>
      <c r="R91" s="207">
        <f>R92+R95+R114+R128</f>
        <v>43.633782199999999</v>
      </c>
      <c r="S91" s="206"/>
      <c r="T91" s="208">
        <f>T92+T95+T114+T128</f>
        <v>42.952400000000004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81</v>
      </c>
      <c r="AT91" s="210" t="s">
        <v>76</v>
      </c>
      <c r="AU91" s="210" t="s">
        <v>77</v>
      </c>
      <c r="AY91" s="209" t="s">
        <v>161</v>
      </c>
      <c r="BK91" s="211">
        <f>BK92+BK95+BK114+BK128</f>
        <v>0</v>
      </c>
    </row>
    <row r="92" s="12" customFormat="1" ht="22.8" customHeight="1">
      <c r="A92" s="12"/>
      <c r="B92" s="198"/>
      <c r="C92" s="199"/>
      <c r="D92" s="200" t="s">
        <v>76</v>
      </c>
      <c r="E92" s="212" t="s">
        <v>81</v>
      </c>
      <c r="F92" s="212" t="s">
        <v>1334</v>
      </c>
      <c r="G92" s="199"/>
      <c r="H92" s="199"/>
      <c r="I92" s="202"/>
      <c r="J92" s="213">
        <f>BK92</f>
        <v>0</v>
      </c>
      <c r="K92" s="199"/>
      <c r="L92" s="204"/>
      <c r="M92" s="205"/>
      <c r="N92" s="206"/>
      <c r="O92" s="206"/>
      <c r="P92" s="207">
        <f>SUM(P93:P94)</f>
        <v>0</v>
      </c>
      <c r="Q92" s="206"/>
      <c r="R92" s="207">
        <f>SUM(R93:R94)</f>
        <v>0</v>
      </c>
      <c r="S92" s="206"/>
      <c r="T92" s="208">
        <f>SUM(T93:T94)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81</v>
      </c>
      <c r="AT92" s="210" t="s">
        <v>76</v>
      </c>
      <c r="AU92" s="210" t="s">
        <v>81</v>
      </c>
      <c r="AY92" s="209" t="s">
        <v>161</v>
      </c>
      <c r="BK92" s="211">
        <f>SUM(BK93:BK94)</f>
        <v>0</v>
      </c>
    </row>
    <row r="93" s="2" customFormat="1" ht="16.5" customHeight="1">
      <c r="A93" s="40"/>
      <c r="B93" s="41"/>
      <c r="C93" s="214" t="s">
        <v>81</v>
      </c>
      <c r="D93" s="214" t="s">
        <v>164</v>
      </c>
      <c r="E93" s="215" t="s">
        <v>2235</v>
      </c>
      <c r="F93" s="216" t="s">
        <v>2236</v>
      </c>
      <c r="G93" s="217" t="s">
        <v>167</v>
      </c>
      <c r="H93" s="218">
        <v>200</v>
      </c>
      <c r="I93" s="219"/>
      <c r="J93" s="220">
        <f>ROUND(I93*H93,2)</f>
        <v>0</v>
      </c>
      <c r="K93" s="216" t="s">
        <v>168</v>
      </c>
      <c r="L93" s="46"/>
      <c r="M93" s="221" t="s">
        <v>19</v>
      </c>
      <c r="N93" s="222" t="s">
        <v>48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169</v>
      </c>
      <c r="AT93" s="225" t="s">
        <v>164</v>
      </c>
      <c r="AU93" s="225" t="s">
        <v>85</v>
      </c>
      <c r="AY93" s="19" t="s">
        <v>161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81</v>
      </c>
      <c r="BK93" s="226">
        <f>ROUND(I93*H93,2)</f>
        <v>0</v>
      </c>
      <c r="BL93" s="19" t="s">
        <v>169</v>
      </c>
      <c r="BM93" s="225" t="s">
        <v>2237</v>
      </c>
    </row>
    <row r="94" s="2" customFormat="1">
      <c r="A94" s="40"/>
      <c r="B94" s="41"/>
      <c r="C94" s="42"/>
      <c r="D94" s="227" t="s">
        <v>171</v>
      </c>
      <c r="E94" s="42"/>
      <c r="F94" s="228" t="s">
        <v>2238</v>
      </c>
      <c r="G94" s="42"/>
      <c r="H94" s="42"/>
      <c r="I94" s="229"/>
      <c r="J94" s="42"/>
      <c r="K94" s="42"/>
      <c r="L94" s="46"/>
      <c r="M94" s="230"/>
      <c r="N94" s="231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171</v>
      </c>
      <c r="AU94" s="19" t="s">
        <v>85</v>
      </c>
    </row>
    <row r="95" s="12" customFormat="1" ht="22.8" customHeight="1">
      <c r="A95" s="12"/>
      <c r="B95" s="198"/>
      <c r="C95" s="199"/>
      <c r="D95" s="200" t="s">
        <v>76</v>
      </c>
      <c r="E95" s="212" t="s">
        <v>162</v>
      </c>
      <c r="F95" s="212" t="s">
        <v>163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SUM(P96:P113)</f>
        <v>0</v>
      </c>
      <c r="Q95" s="206"/>
      <c r="R95" s="207">
        <f>SUM(R96:R113)</f>
        <v>43.633782199999999</v>
      </c>
      <c r="S95" s="206"/>
      <c r="T95" s="208">
        <f>SUM(T96:T113)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81</v>
      </c>
      <c r="AT95" s="210" t="s">
        <v>76</v>
      </c>
      <c r="AU95" s="210" t="s">
        <v>81</v>
      </c>
      <c r="AY95" s="209" t="s">
        <v>161</v>
      </c>
      <c r="BK95" s="211">
        <f>SUM(BK96:BK113)</f>
        <v>0</v>
      </c>
    </row>
    <row r="96" s="2" customFormat="1" ht="24.15" customHeight="1">
      <c r="A96" s="40"/>
      <c r="B96" s="41"/>
      <c r="C96" s="214" t="s">
        <v>85</v>
      </c>
      <c r="D96" s="214" t="s">
        <v>164</v>
      </c>
      <c r="E96" s="215" t="s">
        <v>2239</v>
      </c>
      <c r="F96" s="216" t="s">
        <v>2240</v>
      </c>
      <c r="G96" s="217" t="s">
        <v>309</v>
      </c>
      <c r="H96" s="218">
        <v>19.77</v>
      </c>
      <c r="I96" s="219"/>
      <c r="J96" s="220">
        <f>ROUND(I96*H96,2)</f>
        <v>0</v>
      </c>
      <c r="K96" s="216" t="s">
        <v>168</v>
      </c>
      <c r="L96" s="46"/>
      <c r="M96" s="221" t="s">
        <v>19</v>
      </c>
      <c r="N96" s="222" t="s">
        <v>48</v>
      </c>
      <c r="O96" s="86"/>
      <c r="P96" s="223">
        <f>O96*H96</f>
        <v>0</v>
      </c>
      <c r="Q96" s="223">
        <v>2.0608599999999999</v>
      </c>
      <c r="R96" s="223">
        <f>Q96*H96</f>
        <v>40.743202199999999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169</v>
      </c>
      <c r="AT96" s="225" t="s">
        <v>164</v>
      </c>
      <c r="AU96" s="225" t="s">
        <v>85</v>
      </c>
      <c r="AY96" s="19" t="s">
        <v>161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81</v>
      </c>
      <c r="BK96" s="226">
        <f>ROUND(I96*H96,2)</f>
        <v>0</v>
      </c>
      <c r="BL96" s="19" t="s">
        <v>169</v>
      </c>
      <c r="BM96" s="225" t="s">
        <v>2241</v>
      </c>
    </row>
    <row r="97" s="2" customFormat="1">
      <c r="A97" s="40"/>
      <c r="B97" s="41"/>
      <c r="C97" s="42"/>
      <c r="D97" s="227" t="s">
        <v>171</v>
      </c>
      <c r="E97" s="42"/>
      <c r="F97" s="228" t="s">
        <v>2242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171</v>
      </c>
      <c r="AU97" s="19" t="s">
        <v>85</v>
      </c>
    </row>
    <row r="98" s="13" customFormat="1">
      <c r="A98" s="13"/>
      <c r="B98" s="232"/>
      <c r="C98" s="233"/>
      <c r="D98" s="234" t="s">
        <v>173</v>
      </c>
      <c r="E98" s="235" t="s">
        <v>19</v>
      </c>
      <c r="F98" s="236" t="s">
        <v>2243</v>
      </c>
      <c r="G98" s="233"/>
      <c r="H98" s="237">
        <v>8.25</v>
      </c>
      <c r="I98" s="238"/>
      <c r="J98" s="233"/>
      <c r="K98" s="233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173</v>
      </c>
      <c r="AU98" s="243" t="s">
        <v>85</v>
      </c>
      <c r="AV98" s="13" t="s">
        <v>85</v>
      </c>
      <c r="AW98" s="13" t="s">
        <v>37</v>
      </c>
      <c r="AX98" s="13" t="s">
        <v>77</v>
      </c>
      <c r="AY98" s="243" t="s">
        <v>161</v>
      </c>
    </row>
    <row r="99" s="13" customFormat="1">
      <c r="A99" s="13"/>
      <c r="B99" s="232"/>
      <c r="C99" s="233"/>
      <c r="D99" s="234" t="s">
        <v>173</v>
      </c>
      <c r="E99" s="235" t="s">
        <v>19</v>
      </c>
      <c r="F99" s="236" t="s">
        <v>2244</v>
      </c>
      <c r="G99" s="233"/>
      <c r="H99" s="237">
        <v>11.52</v>
      </c>
      <c r="I99" s="238"/>
      <c r="J99" s="233"/>
      <c r="K99" s="233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173</v>
      </c>
      <c r="AU99" s="243" t="s">
        <v>85</v>
      </c>
      <c r="AV99" s="13" t="s">
        <v>85</v>
      </c>
      <c r="AW99" s="13" t="s">
        <v>37</v>
      </c>
      <c r="AX99" s="13" t="s">
        <v>77</v>
      </c>
      <c r="AY99" s="243" t="s">
        <v>161</v>
      </c>
    </row>
    <row r="100" s="15" customFormat="1">
      <c r="A100" s="15"/>
      <c r="B100" s="265"/>
      <c r="C100" s="266"/>
      <c r="D100" s="234" t="s">
        <v>173</v>
      </c>
      <c r="E100" s="267" t="s">
        <v>19</v>
      </c>
      <c r="F100" s="268" t="s">
        <v>210</v>
      </c>
      <c r="G100" s="266"/>
      <c r="H100" s="269">
        <v>19.77</v>
      </c>
      <c r="I100" s="270"/>
      <c r="J100" s="266"/>
      <c r="K100" s="266"/>
      <c r="L100" s="271"/>
      <c r="M100" s="272"/>
      <c r="N100" s="273"/>
      <c r="O100" s="273"/>
      <c r="P100" s="273"/>
      <c r="Q100" s="273"/>
      <c r="R100" s="273"/>
      <c r="S100" s="273"/>
      <c r="T100" s="274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75" t="s">
        <v>173</v>
      </c>
      <c r="AU100" s="275" t="s">
        <v>85</v>
      </c>
      <c r="AV100" s="15" t="s">
        <v>169</v>
      </c>
      <c r="AW100" s="15" t="s">
        <v>37</v>
      </c>
      <c r="AX100" s="15" t="s">
        <v>81</v>
      </c>
      <c r="AY100" s="275" t="s">
        <v>161</v>
      </c>
    </row>
    <row r="101" s="2" customFormat="1" ht="21.75" customHeight="1">
      <c r="A101" s="40"/>
      <c r="B101" s="41"/>
      <c r="C101" s="214" t="s">
        <v>162</v>
      </c>
      <c r="D101" s="214" t="s">
        <v>164</v>
      </c>
      <c r="E101" s="215" t="s">
        <v>2245</v>
      </c>
      <c r="F101" s="216" t="s">
        <v>2246</v>
      </c>
      <c r="G101" s="217" t="s">
        <v>177</v>
      </c>
      <c r="H101" s="218">
        <v>2</v>
      </c>
      <c r="I101" s="219"/>
      <c r="J101" s="220">
        <f>ROUND(I101*H101,2)</f>
        <v>0</v>
      </c>
      <c r="K101" s="216" t="s">
        <v>168</v>
      </c>
      <c r="L101" s="46"/>
      <c r="M101" s="221" t="s">
        <v>19</v>
      </c>
      <c r="N101" s="222" t="s">
        <v>48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169</v>
      </c>
      <c r="AT101" s="225" t="s">
        <v>164</v>
      </c>
      <c r="AU101" s="225" t="s">
        <v>85</v>
      </c>
      <c r="AY101" s="19" t="s">
        <v>161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81</v>
      </c>
      <c r="BK101" s="226">
        <f>ROUND(I101*H101,2)</f>
        <v>0</v>
      </c>
      <c r="BL101" s="19" t="s">
        <v>169</v>
      </c>
      <c r="BM101" s="225" t="s">
        <v>2247</v>
      </c>
    </row>
    <row r="102" s="2" customFormat="1">
      <c r="A102" s="40"/>
      <c r="B102" s="41"/>
      <c r="C102" s="42"/>
      <c r="D102" s="227" t="s">
        <v>171</v>
      </c>
      <c r="E102" s="42"/>
      <c r="F102" s="228" t="s">
        <v>2248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171</v>
      </c>
      <c r="AU102" s="19" t="s">
        <v>85</v>
      </c>
    </row>
    <row r="103" s="2" customFormat="1" ht="16.5" customHeight="1">
      <c r="A103" s="40"/>
      <c r="B103" s="41"/>
      <c r="C103" s="254" t="s">
        <v>169</v>
      </c>
      <c r="D103" s="254" t="s">
        <v>192</v>
      </c>
      <c r="E103" s="255" t="s">
        <v>2249</v>
      </c>
      <c r="F103" s="256" t="s">
        <v>2250</v>
      </c>
      <c r="G103" s="257" t="s">
        <v>177</v>
      </c>
      <c r="H103" s="258">
        <v>2</v>
      </c>
      <c r="I103" s="259"/>
      <c r="J103" s="260">
        <f>ROUND(I103*H103,2)</f>
        <v>0</v>
      </c>
      <c r="K103" s="256" t="s">
        <v>19</v>
      </c>
      <c r="L103" s="261"/>
      <c r="M103" s="262" t="s">
        <v>19</v>
      </c>
      <c r="N103" s="263" t="s">
        <v>48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195</v>
      </c>
      <c r="AT103" s="225" t="s">
        <v>192</v>
      </c>
      <c r="AU103" s="225" t="s">
        <v>85</v>
      </c>
      <c r="AY103" s="19" t="s">
        <v>161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81</v>
      </c>
      <c r="BK103" s="226">
        <f>ROUND(I103*H103,2)</f>
        <v>0</v>
      </c>
      <c r="BL103" s="19" t="s">
        <v>169</v>
      </c>
      <c r="BM103" s="225" t="s">
        <v>2251</v>
      </c>
    </row>
    <row r="104" s="2" customFormat="1">
      <c r="A104" s="40"/>
      <c r="B104" s="41"/>
      <c r="C104" s="42"/>
      <c r="D104" s="234" t="s">
        <v>197</v>
      </c>
      <c r="E104" s="42"/>
      <c r="F104" s="264" t="s">
        <v>2252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197</v>
      </c>
      <c r="AU104" s="19" t="s">
        <v>85</v>
      </c>
    </row>
    <row r="105" s="2" customFormat="1" ht="21.75" customHeight="1">
      <c r="A105" s="40"/>
      <c r="B105" s="41"/>
      <c r="C105" s="214" t="s">
        <v>191</v>
      </c>
      <c r="D105" s="214" t="s">
        <v>164</v>
      </c>
      <c r="E105" s="215" t="s">
        <v>2253</v>
      </c>
      <c r="F105" s="216" t="s">
        <v>2254</v>
      </c>
      <c r="G105" s="217" t="s">
        <v>225</v>
      </c>
      <c r="H105" s="218">
        <v>55</v>
      </c>
      <c r="I105" s="219"/>
      <c r="J105" s="220">
        <f>ROUND(I105*H105,2)</f>
        <v>0</v>
      </c>
      <c r="K105" s="216" t="s">
        <v>168</v>
      </c>
      <c r="L105" s="46"/>
      <c r="M105" s="221" t="s">
        <v>19</v>
      </c>
      <c r="N105" s="222" t="s">
        <v>48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169</v>
      </c>
      <c r="AT105" s="225" t="s">
        <v>164</v>
      </c>
      <c r="AU105" s="225" t="s">
        <v>85</v>
      </c>
      <c r="AY105" s="19" t="s">
        <v>161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81</v>
      </c>
      <c r="BK105" s="226">
        <f>ROUND(I105*H105,2)</f>
        <v>0</v>
      </c>
      <c r="BL105" s="19" t="s">
        <v>169</v>
      </c>
      <c r="BM105" s="225" t="s">
        <v>2255</v>
      </c>
    </row>
    <row r="106" s="2" customFormat="1">
      <c r="A106" s="40"/>
      <c r="B106" s="41"/>
      <c r="C106" s="42"/>
      <c r="D106" s="227" t="s">
        <v>171</v>
      </c>
      <c r="E106" s="42"/>
      <c r="F106" s="228" t="s">
        <v>2256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171</v>
      </c>
      <c r="AU106" s="19" t="s">
        <v>85</v>
      </c>
    </row>
    <row r="107" s="13" customFormat="1">
      <c r="A107" s="13"/>
      <c r="B107" s="232"/>
      <c r="C107" s="233"/>
      <c r="D107" s="234" t="s">
        <v>173</v>
      </c>
      <c r="E107" s="235" t="s">
        <v>19</v>
      </c>
      <c r="F107" s="236" t="s">
        <v>2257</v>
      </c>
      <c r="G107" s="233"/>
      <c r="H107" s="237">
        <v>55</v>
      </c>
      <c r="I107" s="238"/>
      <c r="J107" s="233"/>
      <c r="K107" s="233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173</v>
      </c>
      <c r="AU107" s="243" t="s">
        <v>85</v>
      </c>
      <c r="AV107" s="13" t="s">
        <v>85</v>
      </c>
      <c r="AW107" s="13" t="s">
        <v>37</v>
      </c>
      <c r="AX107" s="13" t="s">
        <v>81</v>
      </c>
      <c r="AY107" s="243" t="s">
        <v>161</v>
      </c>
    </row>
    <row r="108" s="2" customFormat="1" ht="24.15" customHeight="1">
      <c r="A108" s="40"/>
      <c r="B108" s="41"/>
      <c r="C108" s="254" t="s">
        <v>199</v>
      </c>
      <c r="D108" s="254" t="s">
        <v>192</v>
      </c>
      <c r="E108" s="255" t="s">
        <v>2258</v>
      </c>
      <c r="F108" s="256" t="s">
        <v>2259</v>
      </c>
      <c r="G108" s="257" t="s">
        <v>177</v>
      </c>
      <c r="H108" s="258">
        <v>8.8000000000000007</v>
      </c>
      <c r="I108" s="259"/>
      <c r="J108" s="260">
        <f>ROUND(I108*H108,2)</f>
        <v>0</v>
      </c>
      <c r="K108" s="256" t="s">
        <v>168</v>
      </c>
      <c r="L108" s="261"/>
      <c r="M108" s="262" t="s">
        <v>19</v>
      </c>
      <c r="N108" s="263" t="s">
        <v>48</v>
      </c>
      <c r="O108" s="86"/>
      <c r="P108" s="223">
        <f>O108*H108</f>
        <v>0</v>
      </c>
      <c r="Q108" s="223">
        <v>0.019099999999999999</v>
      </c>
      <c r="R108" s="223">
        <f>Q108*H108</f>
        <v>0.16808000000000001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195</v>
      </c>
      <c r="AT108" s="225" t="s">
        <v>192</v>
      </c>
      <c r="AU108" s="225" t="s">
        <v>85</v>
      </c>
      <c r="AY108" s="19" t="s">
        <v>161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81</v>
      </c>
      <c r="BK108" s="226">
        <f>ROUND(I108*H108,2)</f>
        <v>0</v>
      </c>
      <c r="BL108" s="19" t="s">
        <v>169</v>
      </c>
      <c r="BM108" s="225" t="s">
        <v>2260</v>
      </c>
    </row>
    <row r="109" s="13" customFormat="1">
      <c r="A109" s="13"/>
      <c r="B109" s="232"/>
      <c r="C109" s="233"/>
      <c r="D109" s="234" t="s">
        <v>173</v>
      </c>
      <c r="E109" s="235" t="s">
        <v>19</v>
      </c>
      <c r="F109" s="236" t="s">
        <v>2261</v>
      </c>
      <c r="G109" s="233"/>
      <c r="H109" s="237">
        <v>22</v>
      </c>
      <c r="I109" s="238"/>
      <c r="J109" s="233"/>
      <c r="K109" s="233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173</v>
      </c>
      <c r="AU109" s="243" t="s">
        <v>85</v>
      </c>
      <c r="AV109" s="13" t="s">
        <v>85</v>
      </c>
      <c r="AW109" s="13" t="s">
        <v>37</v>
      </c>
      <c r="AX109" s="13" t="s">
        <v>77</v>
      </c>
      <c r="AY109" s="243" t="s">
        <v>161</v>
      </c>
    </row>
    <row r="110" s="13" customFormat="1">
      <c r="A110" s="13"/>
      <c r="B110" s="232"/>
      <c r="C110" s="233"/>
      <c r="D110" s="234" t="s">
        <v>173</v>
      </c>
      <c r="E110" s="235" t="s">
        <v>19</v>
      </c>
      <c r="F110" s="236" t="s">
        <v>2262</v>
      </c>
      <c r="G110" s="233"/>
      <c r="H110" s="237">
        <v>8.8000000000000007</v>
      </c>
      <c r="I110" s="238"/>
      <c r="J110" s="233"/>
      <c r="K110" s="233"/>
      <c r="L110" s="239"/>
      <c r="M110" s="240"/>
      <c r="N110" s="241"/>
      <c r="O110" s="241"/>
      <c r="P110" s="241"/>
      <c r="Q110" s="241"/>
      <c r="R110" s="241"/>
      <c r="S110" s="241"/>
      <c r="T110" s="24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3" t="s">
        <v>173</v>
      </c>
      <c r="AU110" s="243" t="s">
        <v>85</v>
      </c>
      <c r="AV110" s="13" t="s">
        <v>85</v>
      </c>
      <c r="AW110" s="13" t="s">
        <v>37</v>
      </c>
      <c r="AX110" s="13" t="s">
        <v>81</v>
      </c>
      <c r="AY110" s="243" t="s">
        <v>161</v>
      </c>
    </row>
    <row r="111" s="2" customFormat="1" ht="24.15" customHeight="1">
      <c r="A111" s="40"/>
      <c r="B111" s="41"/>
      <c r="C111" s="214" t="s">
        <v>211</v>
      </c>
      <c r="D111" s="214" t="s">
        <v>164</v>
      </c>
      <c r="E111" s="215" t="s">
        <v>2263</v>
      </c>
      <c r="F111" s="216" t="s">
        <v>2264</v>
      </c>
      <c r="G111" s="217" t="s">
        <v>225</v>
      </c>
      <c r="H111" s="218">
        <v>55</v>
      </c>
      <c r="I111" s="219"/>
      <c r="J111" s="220">
        <f>ROUND(I111*H111,2)</f>
        <v>0</v>
      </c>
      <c r="K111" s="216" t="s">
        <v>168</v>
      </c>
      <c r="L111" s="46"/>
      <c r="M111" s="221" t="s">
        <v>19</v>
      </c>
      <c r="N111" s="222" t="s">
        <v>48</v>
      </c>
      <c r="O111" s="86"/>
      <c r="P111" s="223">
        <f>O111*H111</f>
        <v>0</v>
      </c>
      <c r="Q111" s="223">
        <v>0.049500000000000002</v>
      </c>
      <c r="R111" s="223">
        <f>Q111*H111</f>
        <v>2.7225000000000001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169</v>
      </c>
      <c r="AT111" s="225" t="s">
        <v>164</v>
      </c>
      <c r="AU111" s="225" t="s">
        <v>85</v>
      </c>
      <c r="AY111" s="19" t="s">
        <v>161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81</v>
      </c>
      <c r="BK111" s="226">
        <f>ROUND(I111*H111,2)</f>
        <v>0</v>
      </c>
      <c r="BL111" s="19" t="s">
        <v>169</v>
      </c>
      <c r="BM111" s="225" t="s">
        <v>2265</v>
      </c>
    </row>
    <row r="112" s="2" customFormat="1">
      <c r="A112" s="40"/>
      <c r="B112" s="41"/>
      <c r="C112" s="42"/>
      <c r="D112" s="227" t="s">
        <v>171</v>
      </c>
      <c r="E112" s="42"/>
      <c r="F112" s="228" t="s">
        <v>2266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171</v>
      </c>
      <c r="AU112" s="19" t="s">
        <v>85</v>
      </c>
    </row>
    <row r="113" s="13" customFormat="1">
      <c r="A113" s="13"/>
      <c r="B113" s="232"/>
      <c r="C113" s="233"/>
      <c r="D113" s="234" t="s">
        <v>173</v>
      </c>
      <c r="E113" s="235" t="s">
        <v>19</v>
      </c>
      <c r="F113" s="236" t="s">
        <v>2257</v>
      </c>
      <c r="G113" s="233"/>
      <c r="H113" s="237">
        <v>55</v>
      </c>
      <c r="I113" s="238"/>
      <c r="J113" s="233"/>
      <c r="K113" s="233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173</v>
      </c>
      <c r="AU113" s="243" t="s">
        <v>85</v>
      </c>
      <c r="AV113" s="13" t="s">
        <v>85</v>
      </c>
      <c r="AW113" s="13" t="s">
        <v>37</v>
      </c>
      <c r="AX113" s="13" t="s">
        <v>81</v>
      </c>
      <c r="AY113" s="243" t="s">
        <v>161</v>
      </c>
    </row>
    <row r="114" s="12" customFormat="1" ht="22.8" customHeight="1">
      <c r="A114" s="12"/>
      <c r="B114" s="198"/>
      <c r="C114" s="199"/>
      <c r="D114" s="200" t="s">
        <v>76</v>
      </c>
      <c r="E114" s="212" t="s">
        <v>231</v>
      </c>
      <c r="F114" s="212" t="s">
        <v>284</v>
      </c>
      <c r="G114" s="199"/>
      <c r="H114" s="199"/>
      <c r="I114" s="202"/>
      <c r="J114" s="213">
        <f>BK114</f>
        <v>0</v>
      </c>
      <c r="K114" s="199"/>
      <c r="L114" s="204"/>
      <c r="M114" s="205"/>
      <c r="N114" s="206"/>
      <c r="O114" s="206"/>
      <c r="P114" s="207">
        <f>SUM(P115:P127)</f>
        <v>0</v>
      </c>
      <c r="Q114" s="206"/>
      <c r="R114" s="207">
        <f>SUM(R115:R127)</f>
        <v>0</v>
      </c>
      <c r="S114" s="206"/>
      <c r="T114" s="208">
        <f>SUM(T115:T127)</f>
        <v>42.952400000000004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9" t="s">
        <v>81</v>
      </c>
      <c r="AT114" s="210" t="s">
        <v>76</v>
      </c>
      <c r="AU114" s="210" t="s">
        <v>81</v>
      </c>
      <c r="AY114" s="209" t="s">
        <v>161</v>
      </c>
      <c r="BK114" s="211">
        <f>SUM(BK115:BK127)</f>
        <v>0</v>
      </c>
    </row>
    <row r="115" s="2" customFormat="1" ht="24.15" customHeight="1">
      <c r="A115" s="40"/>
      <c r="B115" s="41"/>
      <c r="C115" s="214" t="s">
        <v>195</v>
      </c>
      <c r="D115" s="214" t="s">
        <v>164</v>
      </c>
      <c r="E115" s="215" t="s">
        <v>2267</v>
      </c>
      <c r="F115" s="216" t="s">
        <v>2268</v>
      </c>
      <c r="G115" s="217" t="s">
        <v>309</v>
      </c>
      <c r="H115" s="218">
        <v>23.370000000000001</v>
      </c>
      <c r="I115" s="219"/>
      <c r="J115" s="220">
        <f>ROUND(I115*H115,2)</f>
        <v>0</v>
      </c>
      <c r="K115" s="216" t="s">
        <v>168</v>
      </c>
      <c r="L115" s="46"/>
      <c r="M115" s="221" t="s">
        <v>19</v>
      </c>
      <c r="N115" s="222" t="s">
        <v>48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1.8</v>
      </c>
      <c r="T115" s="224">
        <f>S115*H115</f>
        <v>42.066000000000002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169</v>
      </c>
      <c r="AT115" s="225" t="s">
        <v>164</v>
      </c>
      <c r="AU115" s="225" t="s">
        <v>85</v>
      </c>
      <c r="AY115" s="19" t="s">
        <v>161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81</v>
      </c>
      <c r="BK115" s="226">
        <f>ROUND(I115*H115,2)</f>
        <v>0</v>
      </c>
      <c r="BL115" s="19" t="s">
        <v>169</v>
      </c>
      <c r="BM115" s="225" t="s">
        <v>2269</v>
      </c>
    </row>
    <row r="116" s="2" customFormat="1">
      <c r="A116" s="40"/>
      <c r="B116" s="41"/>
      <c r="C116" s="42"/>
      <c r="D116" s="227" t="s">
        <v>171</v>
      </c>
      <c r="E116" s="42"/>
      <c r="F116" s="228" t="s">
        <v>2270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171</v>
      </c>
      <c r="AU116" s="19" t="s">
        <v>85</v>
      </c>
    </row>
    <row r="117" s="13" customFormat="1">
      <c r="A117" s="13"/>
      <c r="B117" s="232"/>
      <c r="C117" s="233"/>
      <c r="D117" s="234" t="s">
        <v>173</v>
      </c>
      <c r="E117" s="235" t="s">
        <v>19</v>
      </c>
      <c r="F117" s="236" t="s">
        <v>2271</v>
      </c>
      <c r="G117" s="233"/>
      <c r="H117" s="237">
        <v>7.0499999999999998</v>
      </c>
      <c r="I117" s="238"/>
      <c r="J117" s="233"/>
      <c r="K117" s="233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173</v>
      </c>
      <c r="AU117" s="243" t="s">
        <v>85</v>
      </c>
      <c r="AV117" s="13" t="s">
        <v>85</v>
      </c>
      <c r="AW117" s="13" t="s">
        <v>37</v>
      </c>
      <c r="AX117" s="13" t="s">
        <v>77</v>
      </c>
      <c r="AY117" s="243" t="s">
        <v>161</v>
      </c>
    </row>
    <row r="118" s="13" customFormat="1">
      <c r="A118" s="13"/>
      <c r="B118" s="232"/>
      <c r="C118" s="233"/>
      <c r="D118" s="234" t="s">
        <v>173</v>
      </c>
      <c r="E118" s="235" t="s">
        <v>19</v>
      </c>
      <c r="F118" s="236" t="s">
        <v>2272</v>
      </c>
      <c r="G118" s="233"/>
      <c r="H118" s="237">
        <v>4.7999999999999998</v>
      </c>
      <c r="I118" s="238"/>
      <c r="J118" s="233"/>
      <c r="K118" s="233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173</v>
      </c>
      <c r="AU118" s="243" t="s">
        <v>85</v>
      </c>
      <c r="AV118" s="13" t="s">
        <v>85</v>
      </c>
      <c r="AW118" s="13" t="s">
        <v>37</v>
      </c>
      <c r="AX118" s="13" t="s">
        <v>77</v>
      </c>
      <c r="AY118" s="243" t="s">
        <v>161</v>
      </c>
    </row>
    <row r="119" s="13" customFormat="1">
      <c r="A119" s="13"/>
      <c r="B119" s="232"/>
      <c r="C119" s="233"/>
      <c r="D119" s="234" t="s">
        <v>173</v>
      </c>
      <c r="E119" s="235" t="s">
        <v>19</v>
      </c>
      <c r="F119" s="236" t="s">
        <v>2244</v>
      </c>
      <c r="G119" s="233"/>
      <c r="H119" s="237">
        <v>11.52</v>
      </c>
      <c r="I119" s="238"/>
      <c r="J119" s="233"/>
      <c r="K119" s="233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173</v>
      </c>
      <c r="AU119" s="243" t="s">
        <v>85</v>
      </c>
      <c r="AV119" s="13" t="s">
        <v>85</v>
      </c>
      <c r="AW119" s="13" t="s">
        <v>37</v>
      </c>
      <c r="AX119" s="13" t="s">
        <v>77</v>
      </c>
      <c r="AY119" s="243" t="s">
        <v>161</v>
      </c>
    </row>
    <row r="120" s="15" customFormat="1">
      <c r="A120" s="15"/>
      <c r="B120" s="265"/>
      <c r="C120" s="266"/>
      <c r="D120" s="234" t="s">
        <v>173</v>
      </c>
      <c r="E120" s="267" t="s">
        <v>19</v>
      </c>
      <c r="F120" s="268" t="s">
        <v>210</v>
      </c>
      <c r="G120" s="266"/>
      <c r="H120" s="269">
        <v>23.369999999999997</v>
      </c>
      <c r="I120" s="270"/>
      <c r="J120" s="266"/>
      <c r="K120" s="266"/>
      <c r="L120" s="271"/>
      <c r="M120" s="272"/>
      <c r="N120" s="273"/>
      <c r="O120" s="273"/>
      <c r="P120" s="273"/>
      <c r="Q120" s="273"/>
      <c r="R120" s="273"/>
      <c r="S120" s="273"/>
      <c r="T120" s="274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75" t="s">
        <v>173</v>
      </c>
      <c r="AU120" s="275" t="s">
        <v>85</v>
      </c>
      <c r="AV120" s="15" t="s">
        <v>169</v>
      </c>
      <c r="AW120" s="15" t="s">
        <v>37</v>
      </c>
      <c r="AX120" s="15" t="s">
        <v>81</v>
      </c>
      <c r="AY120" s="275" t="s">
        <v>161</v>
      </c>
    </row>
    <row r="121" s="2" customFormat="1" ht="21.75" customHeight="1">
      <c r="A121" s="40"/>
      <c r="B121" s="41"/>
      <c r="C121" s="214" t="s">
        <v>231</v>
      </c>
      <c r="D121" s="214" t="s">
        <v>164</v>
      </c>
      <c r="E121" s="215" t="s">
        <v>2273</v>
      </c>
      <c r="F121" s="216" t="s">
        <v>2274</v>
      </c>
      <c r="G121" s="217" t="s">
        <v>177</v>
      </c>
      <c r="H121" s="218">
        <v>2</v>
      </c>
      <c r="I121" s="219"/>
      <c r="J121" s="220">
        <f>ROUND(I121*H121,2)</f>
        <v>0</v>
      </c>
      <c r="K121" s="216" t="s">
        <v>168</v>
      </c>
      <c r="L121" s="46"/>
      <c r="M121" s="221" t="s">
        <v>19</v>
      </c>
      <c r="N121" s="222" t="s">
        <v>48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0.16500000000000001</v>
      </c>
      <c r="T121" s="224">
        <f>S121*H121</f>
        <v>0.33000000000000002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169</v>
      </c>
      <c r="AT121" s="225" t="s">
        <v>164</v>
      </c>
      <c r="AU121" s="225" t="s">
        <v>85</v>
      </c>
      <c r="AY121" s="19" t="s">
        <v>161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81</v>
      </c>
      <c r="BK121" s="226">
        <f>ROUND(I121*H121,2)</f>
        <v>0</v>
      </c>
      <c r="BL121" s="19" t="s">
        <v>169</v>
      </c>
      <c r="BM121" s="225" t="s">
        <v>2275</v>
      </c>
    </row>
    <row r="122" s="2" customFormat="1">
      <c r="A122" s="40"/>
      <c r="B122" s="41"/>
      <c r="C122" s="42"/>
      <c r="D122" s="227" t="s">
        <v>171</v>
      </c>
      <c r="E122" s="42"/>
      <c r="F122" s="228" t="s">
        <v>2276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171</v>
      </c>
      <c r="AU122" s="19" t="s">
        <v>85</v>
      </c>
    </row>
    <row r="123" s="2" customFormat="1" ht="16.5" customHeight="1">
      <c r="A123" s="40"/>
      <c r="B123" s="41"/>
      <c r="C123" s="214" t="s">
        <v>236</v>
      </c>
      <c r="D123" s="214" t="s">
        <v>164</v>
      </c>
      <c r="E123" s="215" t="s">
        <v>2277</v>
      </c>
      <c r="F123" s="216" t="s">
        <v>2278</v>
      </c>
      <c r="G123" s="217" t="s">
        <v>225</v>
      </c>
      <c r="H123" s="218">
        <v>55</v>
      </c>
      <c r="I123" s="219"/>
      <c r="J123" s="220">
        <f>ROUND(I123*H123,2)</f>
        <v>0</v>
      </c>
      <c r="K123" s="216" t="s">
        <v>168</v>
      </c>
      <c r="L123" s="46"/>
      <c r="M123" s="221" t="s">
        <v>19</v>
      </c>
      <c r="N123" s="222" t="s">
        <v>48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0.00248</v>
      </c>
      <c r="T123" s="224">
        <f>S123*H123</f>
        <v>0.13639999999999999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169</v>
      </c>
      <c r="AT123" s="225" t="s">
        <v>164</v>
      </c>
      <c r="AU123" s="225" t="s">
        <v>85</v>
      </c>
      <c r="AY123" s="19" t="s">
        <v>161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81</v>
      </c>
      <c r="BK123" s="226">
        <f>ROUND(I123*H123,2)</f>
        <v>0</v>
      </c>
      <c r="BL123" s="19" t="s">
        <v>169</v>
      </c>
      <c r="BM123" s="225" t="s">
        <v>2279</v>
      </c>
    </row>
    <row r="124" s="2" customFormat="1">
      <c r="A124" s="40"/>
      <c r="B124" s="41"/>
      <c r="C124" s="42"/>
      <c r="D124" s="227" t="s">
        <v>171</v>
      </c>
      <c r="E124" s="42"/>
      <c r="F124" s="228" t="s">
        <v>2280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171</v>
      </c>
      <c r="AU124" s="19" t="s">
        <v>85</v>
      </c>
    </row>
    <row r="125" s="13" customFormat="1">
      <c r="A125" s="13"/>
      <c r="B125" s="232"/>
      <c r="C125" s="233"/>
      <c r="D125" s="234" t="s">
        <v>173</v>
      </c>
      <c r="E125" s="235" t="s">
        <v>19</v>
      </c>
      <c r="F125" s="236" t="s">
        <v>2257</v>
      </c>
      <c r="G125" s="233"/>
      <c r="H125" s="237">
        <v>55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173</v>
      </c>
      <c r="AU125" s="243" t="s">
        <v>85</v>
      </c>
      <c r="AV125" s="13" t="s">
        <v>85</v>
      </c>
      <c r="AW125" s="13" t="s">
        <v>37</v>
      </c>
      <c r="AX125" s="13" t="s">
        <v>81</v>
      </c>
      <c r="AY125" s="243" t="s">
        <v>161</v>
      </c>
    </row>
    <row r="126" s="2" customFormat="1" ht="16.5" customHeight="1">
      <c r="A126" s="40"/>
      <c r="B126" s="41"/>
      <c r="C126" s="214" t="s">
        <v>241</v>
      </c>
      <c r="D126" s="214" t="s">
        <v>164</v>
      </c>
      <c r="E126" s="215" t="s">
        <v>2281</v>
      </c>
      <c r="F126" s="216" t="s">
        <v>2282</v>
      </c>
      <c r="G126" s="217" t="s">
        <v>177</v>
      </c>
      <c r="H126" s="218">
        <v>2</v>
      </c>
      <c r="I126" s="219"/>
      <c r="J126" s="220">
        <f>ROUND(I126*H126,2)</f>
        <v>0</v>
      </c>
      <c r="K126" s="216" t="s">
        <v>168</v>
      </c>
      <c r="L126" s="46"/>
      <c r="M126" s="221" t="s">
        <v>19</v>
      </c>
      <c r="N126" s="222" t="s">
        <v>48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0.20999999999999999</v>
      </c>
      <c r="T126" s="224">
        <f>S126*H126</f>
        <v>0.41999999999999998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169</v>
      </c>
      <c r="AT126" s="225" t="s">
        <v>164</v>
      </c>
      <c r="AU126" s="225" t="s">
        <v>85</v>
      </c>
      <c r="AY126" s="19" t="s">
        <v>161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81</v>
      </c>
      <c r="BK126" s="226">
        <f>ROUND(I126*H126,2)</f>
        <v>0</v>
      </c>
      <c r="BL126" s="19" t="s">
        <v>169</v>
      </c>
      <c r="BM126" s="225" t="s">
        <v>2283</v>
      </c>
    </row>
    <row r="127" s="2" customFormat="1">
      <c r="A127" s="40"/>
      <c r="B127" s="41"/>
      <c r="C127" s="42"/>
      <c r="D127" s="227" t="s">
        <v>171</v>
      </c>
      <c r="E127" s="42"/>
      <c r="F127" s="228" t="s">
        <v>2284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171</v>
      </c>
      <c r="AU127" s="19" t="s">
        <v>85</v>
      </c>
    </row>
    <row r="128" s="12" customFormat="1" ht="22.8" customHeight="1">
      <c r="A128" s="12"/>
      <c r="B128" s="198"/>
      <c r="C128" s="199"/>
      <c r="D128" s="200" t="s">
        <v>76</v>
      </c>
      <c r="E128" s="212" t="s">
        <v>463</v>
      </c>
      <c r="F128" s="212" t="s">
        <v>464</v>
      </c>
      <c r="G128" s="199"/>
      <c r="H128" s="199"/>
      <c r="I128" s="202"/>
      <c r="J128" s="213">
        <f>BK128</f>
        <v>0</v>
      </c>
      <c r="K128" s="199"/>
      <c r="L128" s="204"/>
      <c r="M128" s="205"/>
      <c r="N128" s="206"/>
      <c r="O128" s="206"/>
      <c r="P128" s="207">
        <f>SUM(P129:P135)</f>
        <v>0</v>
      </c>
      <c r="Q128" s="206"/>
      <c r="R128" s="207">
        <f>SUM(R129:R135)</f>
        <v>0</v>
      </c>
      <c r="S128" s="206"/>
      <c r="T128" s="208">
        <f>SUM(T129:T135)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9" t="s">
        <v>81</v>
      </c>
      <c r="AT128" s="210" t="s">
        <v>76</v>
      </c>
      <c r="AU128" s="210" t="s">
        <v>81</v>
      </c>
      <c r="AY128" s="209" t="s">
        <v>161</v>
      </c>
      <c r="BK128" s="211">
        <f>SUM(BK129:BK135)</f>
        <v>0</v>
      </c>
    </row>
    <row r="129" s="2" customFormat="1" ht="21.75" customHeight="1">
      <c r="A129" s="40"/>
      <c r="B129" s="41"/>
      <c r="C129" s="214" t="s">
        <v>245</v>
      </c>
      <c r="D129" s="214" t="s">
        <v>164</v>
      </c>
      <c r="E129" s="215" t="s">
        <v>2285</v>
      </c>
      <c r="F129" s="216" t="s">
        <v>2286</v>
      </c>
      <c r="G129" s="217" t="s">
        <v>186</v>
      </c>
      <c r="H129" s="218">
        <v>42.951999999999998</v>
      </c>
      <c r="I129" s="219"/>
      <c r="J129" s="220">
        <f>ROUND(I129*H129,2)</f>
        <v>0</v>
      </c>
      <c r="K129" s="216" t="s">
        <v>168</v>
      </c>
      <c r="L129" s="46"/>
      <c r="M129" s="221" t="s">
        <v>19</v>
      </c>
      <c r="N129" s="222" t="s">
        <v>48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169</v>
      </c>
      <c r="AT129" s="225" t="s">
        <v>164</v>
      </c>
      <c r="AU129" s="225" t="s">
        <v>85</v>
      </c>
      <c r="AY129" s="19" t="s">
        <v>161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81</v>
      </c>
      <c r="BK129" s="226">
        <f>ROUND(I129*H129,2)</f>
        <v>0</v>
      </c>
      <c r="BL129" s="19" t="s">
        <v>169</v>
      </c>
      <c r="BM129" s="225" t="s">
        <v>2287</v>
      </c>
    </row>
    <row r="130" s="2" customFormat="1">
      <c r="A130" s="40"/>
      <c r="B130" s="41"/>
      <c r="C130" s="42"/>
      <c r="D130" s="227" t="s">
        <v>171</v>
      </c>
      <c r="E130" s="42"/>
      <c r="F130" s="228" t="s">
        <v>2288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171</v>
      </c>
      <c r="AU130" s="19" t="s">
        <v>85</v>
      </c>
    </row>
    <row r="131" s="2" customFormat="1" ht="24.15" customHeight="1">
      <c r="A131" s="40"/>
      <c r="B131" s="41"/>
      <c r="C131" s="214" t="s">
        <v>249</v>
      </c>
      <c r="D131" s="214" t="s">
        <v>164</v>
      </c>
      <c r="E131" s="215" t="s">
        <v>2289</v>
      </c>
      <c r="F131" s="216" t="s">
        <v>2290</v>
      </c>
      <c r="G131" s="217" t="s">
        <v>186</v>
      </c>
      <c r="H131" s="218">
        <v>1288.56</v>
      </c>
      <c r="I131" s="219"/>
      <c r="J131" s="220">
        <f>ROUND(I131*H131,2)</f>
        <v>0</v>
      </c>
      <c r="K131" s="216" t="s">
        <v>168</v>
      </c>
      <c r="L131" s="46"/>
      <c r="M131" s="221" t="s">
        <v>19</v>
      </c>
      <c r="N131" s="222" t="s">
        <v>48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169</v>
      </c>
      <c r="AT131" s="225" t="s">
        <v>164</v>
      </c>
      <c r="AU131" s="225" t="s">
        <v>85</v>
      </c>
      <c r="AY131" s="19" t="s">
        <v>161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81</v>
      </c>
      <c r="BK131" s="226">
        <f>ROUND(I131*H131,2)</f>
        <v>0</v>
      </c>
      <c r="BL131" s="19" t="s">
        <v>169</v>
      </c>
      <c r="BM131" s="225" t="s">
        <v>2291</v>
      </c>
    </row>
    <row r="132" s="2" customFormat="1">
      <c r="A132" s="40"/>
      <c r="B132" s="41"/>
      <c r="C132" s="42"/>
      <c r="D132" s="227" t="s">
        <v>171</v>
      </c>
      <c r="E132" s="42"/>
      <c r="F132" s="228" t="s">
        <v>2292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171</v>
      </c>
      <c r="AU132" s="19" t="s">
        <v>85</v>
      </c>
    </row>
    <row r="133" s="13" customFormat="1">
      <c r="A133" s="13"/>
      <c r="B133" s="232"/>
      <c r="C133" s="233"/>
      <c r="D133" s="234" t="s">
        <v>173</v>
      </c>
      <c r="E133" s="235" t="s">
        <v>19</v>
      </c>
      <c r="F133" s="236" t="s">
        <v>2293</v>
      </c>
      <c r="G133" s="233"/>
      <c r="H133" s="237">
        <v>1288.56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173</v>
      </c>
      <c r="AU133" s="243" t="s">
        <v>85</v>
      </c>
      <c r="AV133" s="13" t="s">
        <v>85</v>
      </c>
      <c r="AW133" s="13" t="s">
        <v>37</v>
      </c>
      <c r="AX133" s="13" t="s">
        <v>81</v>
      </c>
      <c r="AY133" s="243" t="s">
        <v>161</v>
      </c>
    </row>
    <row r="134" s="2" customFormat="1" ht="24.15" customHeight="1">
      <c r="A134" s="40"/>
      <c r="B134" s="41"/>
      <c r="C134" s="214" t="s">
        <v>259</v>
      </c>
      <c r="D134" s="214" t="s">
        <v>164</v>
      </c>
      <c r="E134" s="215" t="s">
        <v>2294</v>
      </c>
      <c r="F134" s="216" t="s">
        <v>2295</v>
      </c>
      <c r="G134" s="217" t="s">
        <v>186</v>
      </c>
      <c r="H134" s="218">
        <v>42.951999999999998</v>
      </c>
      <c r="I134" s="219"/>
      <c r="J134" s="220">
        <f>ROUND(I134*H134,2)</f>
        <v>0</v>
      </c>
      <c r="K134" s="216" t="s">
        <v>168</v>
      </c>
      <c r="L134" s="46"/>
      <c r="M134" s="221" t="s">
        <v>19</v>
      </c>
      <c r="N134" s="222" t="s">
        <v>48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169</v>
      </c>
      <c r="AT134" s="225" t="s">
        <v>164</v>
      </c>
      <c r="AU134" s="225" t="s">
        <v>85</v>
      </c>
      <c r="AY134" s="19" t="s">
        <v>161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81</v>
      </c>
      <c r="BK134" s="226">
        <f>ROUND(I134*H134,2)</f>
        <v>0</v>
      </c>
      <c r="BL134" s="19" t="s">
        <v>169</v>
      </c>
      <c r="BM134" s="225" t="s">
        <v>2296</v>
      </c>
    </row>
    <row r="135" s="2" customFormat="1">
      <c r="A135" s="40"/>
      <c r="B135" s="41"/>
      <c r="C135" s="42"/>
      <c r="D135" s="227" t="s">
        <v>171</v>
      </c>
      <c r="E135" s="42"/>
      <c r="F135" s="228" t="s">
        <v>2297</v>
      </c>
      <c r="G135" s="42"/>
      <c r="H135" s="42"/>
      <c r="I135" s="229"/>
      <c r="J135" s="42"/>
      <c r="K135" s="42"/>
      <c r="L135" s="46"/>
      <c r="M135" s="288"/>
      <c r="N135" s="289"/>
      <c r="O135" s="290"/>
      <c r="P135" s="290"/>
      <c r="Q135" s="290"/>
      <c r="R135" s="290"/>
      <c r="S135" s="290"/>
      <c r="T135" s="291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171</v>
      </c>
      <c r="AU135" s="19" t="s">
        <v>85</v>
      </c>
    </row>
    <row r="136" s="2" customFormat="1" ht="6.96" customHeight="1">
      <c r="A136" s="40"/>
      <c r="B136" s="61"/>
      <c r="C136" s="62"/>
      <c r="D136" s="62"/>
      <c r="E136" s="62"/>
      <c r="F136" s="62"/>
      <c r="G136" s="62"/>
      <c r="H136" s="62"/>
      <c r="I136" s="62"/>
      <c r="J136" s="62"/>
      <c r="K136" s="62"/>
      <c r="L136" s="46"/>
      <c r="M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</row>
  </sheetData>
  <sheetProtection sheet="1" autoFilter="0" formatColumns="0" formatRows="0" objects="1" scenarios="1" spinCount="100000" saltValue="SY0Br7ZYskALBUnq/TocKKqIezfjsRLk0A4NZNrFOnp+sNEIZjydehry3jJy1t9/G44csXHxPR/DsJmtKW3vLg==" hashValue="kDwkAMCTaMYYDcF/rMQnXBVpZgGRFC7lPngUBqH+btptXnFzoubK9ZNE9C66wtlmPrAkd3ZLb8Ofp/uYeDNYIw==" algorithmName="SHA-512" password="CC35"/>
  <autoFilter ref="C89:K13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4" r:id="rId1" display="https://podminky.urs.cz/item/CS_URS_2023_01/111111311"/>
    <hyperlink ref="F97" r:id="rId2" display="https://podminky.urs.cz/item/CS_URS_2023_01/311231156"/>
    <hyperlink ref="F102" r:id="rId3" display="https://podminky.urs.cz/item/CS_URS_2023_01/348101130"/>
    <hyperlink ref="F106" r:id="rId4" display="https://podminky.urs.cz/item/CS_URS_2023_01/34817114R"/>
    <hyperlink ref="F112" r:id="rId5" display="https://podminky.urs.cz/item/CS_URS_2023_01/348262404"/>
    <hyperlink ref="F116" r:id="rId6" display="https://podminky.urs.cz/item/CS_URS_2023_01/962032231"/>
    <hyperlink ref="F122" r:id="rId7" display="https://podminky.urs.cz/item/CS_URS_2023_01/966071711"/>
    <hyperlink ref="F124" r:id="rId8" display="https://podminky.urs.cz/item/CS_URS_2023_01/966071822"/>
    <hyperlink ref="F127" r:id="rId9" display="https://podminky.urs.cz/item/CS_URS_2023_01/966073811"/>
    <hyperlink ref="F130" r:id="rId10" display="https://podminky.urs.cz/item/CS_URS_2023_01/997013501"/>
    <hyperlink ref="F132" r:id="rId11" display="https://podminky.urs.cz/item/CS_URS_2023_01/997013509"/>
    <hyperlink ref="F135" r:id="rId12" display="https://podminky.urs.cz/item/CS_URS_2023_01/99701386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85</v>
      </c>
    </row>
    <row r="4" s="1" customFormat="1" ht="24.96" customHeight="1">
      <c r="B4" s="22"/>
      <c r="D4" s="142" t="s">
        <v>113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Oprava PS Prostějov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114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2298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118</v>
      </c>
      <c r="G12" s="40"/>
      <c r="H12" s="40"/>
      <c r="I12" s="144" t="s">
        <v>23</v>
      </c>
      <c r="J12" s="148" t="str">
        <f>'Rekapitulace stavby'!AN8</f>
        <v>15. 11. 2021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27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28</v>
      </c>
      <c r="F15" s="40"/>
      <c r="G15" s="40"/>
      <c r="H15" s="40"/>
      <c r="I15" s="144" t="s">
        <v>29</v>
      </c>
      <c r="J15" s="135" t="s">
        <v>30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31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29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33</v>
      </c>
      <c r="E20" s="40"/>
      <c r="F20" s="40"/>
      <c r="G20" s="40"/>
      <c r="H20" s="40"/>
      <c r="I20" s="144" t="s">
        <v>26</v>
      </c>
      <c r="J20" s="135" t="s">
        <v>34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35</v>
      </c>
      <c r="F21" s="40"/>
      <c r="G21" s="40"/>
      <c r="H21" s="40"/>
      <c r="I21" s="144" t="s">
        <v>29</v>
      </c>
      <c r="J21" s="135" t="s">
        <v>36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38</v>
      </c>
      <c r="E23" s="40"/>
      <c r="F23" s="40"/>
      <c r="G23" s="40"/>
      <c r="H23" s="40"/>
      <c r="I23" s="144" t="s">
        <v>26</v>
      </c>
      <c r="J23" s="135" t="s">
        <v>39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40</v>
      </c>
      <c r="F24" s="40"/>
      <c r="G24" s="40"/>
      <c r="H24" s="40"/>
      <c r="I24" s="144" t="s">
        <v>29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41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43</v>
      </c>
      <c r="E30" s="40"/>
      <c r="F30" s="40"/>
      <c r="G30" s="40"/>
      <c r="H30" s="40"/>
      <c r="I30" s="40"/>
      <c r="J30" s="155">
        <f>ROUND(J85,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45</v>
      </c>
      <c r="G32" s="40"/>
      <c r="H32" s="40"/>
      <c r="I32" s="156" t="s">
        <v>44</v>
      </c>
      <c r="J32" s="156" t="s">
        <v>46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47</v>
      </c>
      <c r="E33" s="144" t="s">
        <v>48</v>
      </c>
      <c r="F33" s="158">
        <f>ROUND((SUM(BE85:BE122)),  2)</f>
        <v>0</v>
      </c>
      <c r="G33" s="40"/>
      <c r="H33" s="40"/>
      <c r="I33" s="159">
        <v>0.20999999999999999</v>
      </c>
      <c r="J33" s="158">
        <f>ROUND(((SUM(BE85:BE122))*I33),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49</v>
      </c>
      <c r="F34" s="158">
        <f>ROUND((SUM(BF85:BF122)),  2)</f>
        <v>0</v>
      </c>
      <c r="G34" s="40"/>
      <c r="H34" s="40"/>
      <c r="I34" s="159">
        <v>0.14999999999999999</v>
      </c>
      <c r="J34" s="158">
        <f>ROUND(((SUM(BF85:BF122))*I34),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50</v>
      </c>
      <c r="F35" s="158">
        <f>ROUND((SUM(BG85:BG122)),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51</v>
      </c>
      <c r="F36" s="158">
        <f>ROUND((SUM(BH85:BH122)),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52</v>
      </c>
      <c r="F37" s="158">
        <f>ROUND((SUM(BI85:BI122)),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53</v>
      </c>
      <c r="E39" s="162"/>
      <c r="F39" s="162"/>
      <c r="G39" s="163" t="s">
        <v>54</v>
      </c>
      <c r="H39" s="164" t="s">
        <v>55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119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Oprava PS Prostějov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114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00 - Vedlejší rozpočtové náklady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15. 11. 2021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Správa železnic, st.org., Dlážděná 7, 110 00 Praha</v>
      </c>
      <c r="G54" s="42"/>
      <c r="H54" s="42"/>
      <c r="I54" s="34" t="s">
        <v>33</v>
      </c>
      <c r="J54" s="38" t="str">
        <f>E21</f>
        <v>SAGASTA s. r. o., Novodvorská 14, 142 00 Praha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Ing. Gabriela Vyškovská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120</v>
      </c>
      <c r="D57" s="173"/>
      <c r="E57" s="173"/>
      <c r="F57" s="173"/>
      <c r="G57" s="173"/>
      <c r="H57" s="173"/>
      <c r="I57" s="173"/>
      <c r="J57" s="174" t="s">
        <v>121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75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122</v>
      </c>
    </row>
    <row r="60" s="9" customFormat="1" ht="24.96" customHeight="1">
      <c r="A60" s="9"/>
      <c r="B60" s="176"/>
      <c r="C60" s="177"/>
      <c r="D60" s="178" t="s">
        <v>2299</v>
      </c>
      <c r="E60" s="179"/>
      <c r="F60" s="179"/>
      <c r="G60" s="179"/>
      <c r="H60" s="179"/>
      <c r="I60" s="179"/>
      <c r="J60" s="180">
        <f>J86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2300</v>
      </c>
      <c r="E61" s="184"/>
      <c r="F61" s="184"/>
      <c r="G61" s="184"/>
      <c r="H61" s="184"/>
      <c r="I61" s="184"/>
      <c r="J61" s="185">
        <f>J89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2301</v>
      </c>
      <c r="E62" s="184"/>
      <c r="F62" s="184"/>
      <c r="G62" s="184"/>
      <c r="H62" s="184"/>
      <c r="I62" s="184"/>
      <c r="J62" s="185">
        <f>J92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2302</v>
      </c>
      <c r="E63" s="184"/>
      <c r="F63" s="184"/>
      <c r="G63" s="184"/>
      <c r="H63" s="184"/>
      <c r="I63" s="184"/>
      <c r="J63" s="185">
        <f>J97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2303</v>
      </c>
      <c r="E64" s="184"/>
      <c r="F64" s="184"/>
      <c r="G64" s="184"/>
      <c r="H64" s="184"/>
      <c r="I64" s="184"/>
      <c r="J64" s="185">
        <f>J103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2304</v>
      </c>
      <c r="E65" s="184"/>
      <c r="F65" s="184"/>
      <c r="G65" s="184"/>
      <c r="H65" s="184"/>
      <c r="I65" s="184"/>
      <c r="J65" s="185">
        <f>J107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146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Oprava PS Prostějov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114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00 - Vedlejší rozpočtové náklady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 xml:space="preserve"> </v>
      </c>
      <c r="G79" s="42"/>
      <c r="H79" s="42"/>
      <c r="I79" s="34" t="s">
        <v>23</v>
      </c>
      <c r="J79" s="74" t="str">
        <f>IF(J12="","",J12)</f>
        <v>15. 11. 2021</v>
      </c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40.05" customHeight="1">
      <c r="A81" s="40"/>
      <c r="B81" s="41"/>
      <c r="C81" s="34" t="s">
        <v>25</v>
      </c>
      <c r="D81" s="42"/>
      <c r="E81" s="42"/>
      <c r="F81" s="29" t="str">
        <f>E15</f>
        <v>Správa železnic, st.org., Dlážděná 7, 110 00 Praha</v>
      </c>
      <c r="G81" s="42"/>
      <c r="H81" s="42"/>
      <c r="I81" s="34" t="s">
        <v>33</v>
      </c>
      <c r="J81" s="38" t="str">
        <f>E21</f>
        <v>SAGASTA s. r. o., Novodvorská 14, 142 00 Praha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31</v>
      </c>
      <c r="D82" s="42"/>
      <c r="E82" s="42"/>
      <c r="F82" s="29" t="str">
        <f>IF(E18="","",E18)</f>
        <v>Vyplň údaj</v>
      </c>
      <c r="G82" s="42"/>
      <c r="H82" s="42"/>
      <c r="I82" s="34" t="s">
        <v>38</v>
      </c>
      <c r="J82" s="38" t="str">
        <f>E24</f>
        <v>Ing. Gabriela Vyškovská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87"/>
      <c r="B84" s="188"/>
      <c r="C84" s="189" t="s">
        <v>147</v>
      </c>
      <c r="D84" s="190" t="s">
        <v>62</v>
      </c>
      <c r="E84" s="190" t="s">
        <v>58</v>
      </c>
      <c r="F84" s="190" t="s">
        <v>59</v>
      </c>
      <c r="G84" s="190" t="s">
        <v>148</v>
      </c>
      <c r="H84" s="190" t="s">
        <v>149</v>
      </c>
      <c r="I84" s="190" t="s">
        <v>150</v>
      </c>
      <c r="J84" s="190" t="s">
        <v>121</v>
      </c>
      <c r="K84" s="191" t="s">
        <v>151</v>
      </c>
      <c r="L84" s="192"/>
      <c r="M84" s="94" t="s">
        <v>19</v>
      </c>
      <c r="N84" s="95" t="s">
        <v>47</v>
      </c>
      <c r="O84" s="95" t="s">
        <v>152</v>
      </c>
      <c r="P84" s="95" t="s">
        <v>153</v>
      </c>
      <c r="Q84" s="95" t="s">
        <v>154</v>
      </c>
      <c r="R84" s="95" t="s">
        <v>155</v>
      </c>
      <c r="S84" s="95" t="s">
        <v>156</v>
      </c>
      <c r="T84" s="96" t="s">
        <v>157</v>
      </c>
      <c r="U84" s="187"/>
      <c r="V84" s="187"/>
      <c r="W84" s="187"/>
      <c r="X84" s="187"/>
      <c r="Y84" s="187"/>
      <c r="Z84" s="187"/>
      <c r="AA84" s="187"/>
      <c r="AB84" s="187"/>
      <c r="AC84" s="187"/>
      <c r="AD84" s="187"/>
      <c r="AE84" s="187"/>
    </row>
    <row r="85" s="2" customFormat="1" ht="22.8" customHeight="1">
      <c r="A85" s="40"/>
      <c r="B85" s="41"/>
      <c r="C85" s="101" t="s">
        <v>158</v>
      </c>
      <c r="D85" s="42"/>
      <c r="E85" s="42"/>
      <c r="F85" s="42"/>
      <c r="G85" s="42"/>
      <c r="H85" s="42"/>
      <c r="I85" s="42"/>
      <c r="J85" s="193">
        <f>BK85</f>
        <v>0</v>
      </c>
      <c r="K85" s="42"/>
      <c r="L85" s="46"/>
      <c r="M85" s="97"/>
      <c r="N85" s="194"/>
      <c r="O85" s="98"/>
      <c r="P85" s="195">
        <f>P86</f>
        <v>0</v>
      </c>
      <c r="Q85" s="98"/>
      <c r="R85" s="195">
        <f>R86</f>
        <v>0</v>
      </c>
      <c r="S85" s="98"/>
      <c r="T85" s="196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76</v>
      </c>
      <c r="AU85" s="19" t="s">
        <v>122</v>
      </c>
      <c r="BK85" s="197">
        <f>BK86</f>
        <v>0</v>
      </c>
    </row>
    <row r="86" s="12" customFormat="1" ht="25.92" customHeight="1">
      <c r="A86" s="12"/>
      <c r="B86" s="198"/>
      <c r="C86" s="199"/>
      <c r="D86" s="200" t="s">
        <v>76</v>
      </c>
      <c r="E86" s="201" t="s">
        <v>2305</v>
      </c>
      <c r="F86" s="201" t="s">
        <v>111</v>
      </c>
      <c r="G86" s="199"/>
      <c r="H86" s="199"/>
      <c r="I86" s="202"/>
      <c r="J86" s="203">
        <f>BK86</f>
        <v>0</v>
      </c>
      <c r="K86" s="199"/>
      <c r="L86" s="204"/>
      <c r="M86" s="205"/>
      <c r="N86" s="206"/>
      <c r="O86" s="206"/>
      <c r="P86" s="207">
        <f>P87+P88+P89+P92+P97+P103+P107</f>
        <v>0</v>
      </c>
      <c r="Q86" s="206"/>
      <c r="R86" s="207">
        <f>R87+R88+R89+R92+R97+R103+R107</f>
        <v>0</v>
      </c>
      <c r="S86" s="206"/>
      <c r="T86" s="208">
        <f>T87+T88+T89+T92+T97+T103+T107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9" t="s">
        <v>191</v>
      </c>
      <c r="AT86" s="210" t="s">
        <v>76</v>
      </c>
      <c r="AU86" s="210" t="s">
        <v>77</v>
      </c>
      <c r="AY86" s="209" t="s">
        <v>161</v>
      </c>
      <c r="BK86" s="211">
        <f>BK87+BK88+BK89+BK92+BK97+BK103+BK107</f>
        <v>0</v>
      </c>
    </row>
    <row r="87" s="2" customFormat="1" ht="16.5" customHeight="1">
      <c r="A87" s="40"/>
      <c r="B87" s="41"/>
      <c r="C87" s="214" t="s">
        <v>81</v>
      </c>
      <c r="D87" s="214" t="s">
        <v>164</v>
      </c>
      <c r="E87" s="215" t="s">
        <v>2306</v>
      </c>
      <c r="F87" s="216" t="s">
        <v>2307</v>
      </c>
      <c r="G87" s="217" t="s">
        <v>2308</v>
      </c>
      <c r="H87" s="218">
        <v>1</v>
      </c>
      <c r="I87" s="219"/>
      <c r="J87" s="220">
        <f>ROUND(I87*H87,2)</f>
        <v>0</v>
      </c>
      <c r="K87" s="216" t="s">
        <v>168</v>
      </c>
      <c r="L87" s="46"/>
      <c r="M87" s="221" t="s">
        <v>19</v>
      </c>
      <c r="N87" s="222" t="s">
        <v>48</v>
      </c>
      <c r="O87" s="86"/>
      <c r="P87" s="223">
        <f>O87*H87</f>
        <v>0</v>
      </c>
      <c r="Q87" s="223">
        <v>0</v>
      </c>
      <c r="R87" s="223">
        <f>Q87*H87</f>
        <v>0</v>
      </c>
      <c r="S87" s="223">
        <v>0</v>
      </c>
      <c r="T87" s="224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25" t="s">
        <v>2309</v>
      </c>
      <c r="AT87" s="225" t="s">
        <v>164</v>
      </c>
      <c r="AU87" s="225" t="s">
        <v>81</v>
      </c>
      <c r="AY87" s="19" t="s">
        <v>161</v>
      </c>
      <c r="BE87" s="226">
        <f>IF(N87="základní",J87,0)</f>
        <v>0</v>
      </c>
      <c r="BF87" s="226">
        <f>IF(N87="snížená",J87,0)</f>
        <v>0</v>
      </c>
      <c r="BG87" s="226">
        <f>IF(N87="zákl. přenesená",J87,0)</f>
        <v>0</v>
      </c>
      <c r="BH87" s="226">
        <f>IF(N87="sníž. přenesená",J87,0)</f>
        <v>0</v>
      </c>
      <c r="BI87" s="226">
        <f>IF(N87="nulová",J87,0)</f>
        <v>0</v>
      </c>
      <c r="BJ87" s="19" t="s">
        <v>81</v>
      </c>
      <c r="BK87" s="226">
        <f>ROUND(I87*H87,2)</f>
        <v>0</v>
      </c>
      <c r="BL87" s="19" t="s">
        <v>2309</v>
      </c>
      <c r="BM87" s="225" t="s">
        <v>2310</v>
      </c>
    </row>
    <row r="88" s="2" customFormat="1">
      <c r="A88" s="40"/>
      <c r="B88" s="41"/>
      <c r="C88" s="42"/>
      <c r="D88" s="227" t="s">
        <v>171</v>
      </c>
      <c r="E88" s="42"/>
      <c r="F88" s="228" t="s">
        <v>2311</v>
      </c>
      <c r="G88" s="42"/>
      <c r="H88" s="42"/>
      <c r="I88" s="229"/>
      <c r="J88" s="42"/>
      <c r="K88" s="42"/>
      <c r="L88" s="46"/>
      <c r="M88" s="230"/>
      <c r="N88" s="231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171</v>
      </c>
      <c r="AU88" s="19" t="s">
        <v>81</v>
      </c>
    </row>
    <row r="89" s="12" customFormat="1" ht="22.8" customHeight="1">
      <c r="A89" s="12"/>
      <c r="B89" s="198"/>
      <c r="C89" s="199"/>
      <c r="D89" s="200" t="s">
        <v>76</v>
      </c>
      <c r="E89" s="212" t="s">
        <v>2312</v>
      </c>
      <c r="F89" s="212" t="s">
        <v>2313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SUM(P90:P91)</f>
        <v>0</v>
      </c>
      <c r="Q89" s="206"/>
      <c r="R89" s="207">
        <f>SUM(R90:R91)</f>
        <v>0</v>
      </c>
      <c r="S89" s="206"/>
      <c r="T89" s="208">
        <f>SUM(T90:T91)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191</v>
      </c>
      <c r="AT89" s="210" t="s">
        <v>76</v>
      </c>
      <c r="AU89" s="210" t="s">
        <v>81</v>
      </c>
      <c r="AY89" s="209" t="s">
        <v>161</v>
      </c>
      <c r="BK89" s="211">
        <f>SUM(BK90:BK91)</f>
        <v>0</v>
      </c>
    </row>
    <row r="90" s="2" customFormat="1" ht="16.5" customHeight="1">
      <c r="A90" s="40"/>
      <c r="B90" s="41"/>
      <c r="C90" s="214" t="s">
        <v>85</v>
      </c>
      <c r="D90" s="214" t="s">
        <v>164</v>
      </c>
      <c r="E90" s="215" t="s">
        <v>2314</v>
      </c>
      <c r="F90" s="216" t="s">
        <v>2315</v>
      </c>
      <c r="G90" s="217" t="s">
        <v>2316</v>
      </c>
      <c r="H90" s="218">
        <v>1</v>
      </c>
      <c r="I90" s="219"/>
      <c r="J90" s="220">
        <f>ROUND(I90*H90,2)</f>
        <v>0</v>
      </c>
      <c r="K90" s="216" t="s">
        <v>168</v>
      </c>
      <c r="L90" s="46"/>
      <c r="M90" s="221" t="s">
        <v>19</v>
      </c>
      <c r="N90" s="222" t="s">
        <v>48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2309</v>
      </c>
      <c r="AT90" s="225" t="s">
        <v>164</v>
      </c>
      <c r="AU90" s="225" t="s">
        <v>85</v>
      </c>
      <c r="AY90" s="19" t="s">
        <v>161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81</v>
      </c>
      <c r="BK90" s="226">
        <f>ROUND(I90*H90,2)</f>
        <v>0</v>
      </c>
      <c r="BL90" s="19" t="s">
        <v>2309</v>
      </c>
      <c r="BM90" s="225" t="s">
        <v>2317</v>
      </c>
    </row>
    <row r="91" s="2" customFormat="1">
      <c r="A91" s="40"/>
      <c r="B91" s="41"/>
      <c r="C91" s="42"/>
      <c r="D91" s="227" t="s">
        <v>171</v>
      </c>
      <c r="E91" s="42"/>
      <c r="F91" s="228" t="s">
        <v>2318</v>
      </c>
      <c r="G91" s="42"/>
      <c r="H91" s="42"/>
      <c r="I91" s="229"/>
      <c r="J91" s="42"/>
      <c r="K91" s="42"/>
      <c r="L91" s="46"/>
      <c r="M91" s="230"/>
      <c r="N91" s="23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171</v>
      </c>
      <c r="AU91" s="19" t="s">
        <v>85</v>
      </c>
    </row>
    <row r="92" s="12" customFormat="1" ht="22.8" customHeight="1">
      <c r="A92" s="12"/>
      <c r="B92" s="198"/>
      <c r="C92" s="199"/>
      <c r="D92" s="200" t="s">
        <v>76</v>
      </c>
      <c r="E92" s="212" t="s">
        <v>2319</v>
      </c>
      <c r="F92" s="212" t="s">
        <v>2320</v>
      </c>
      <c r="G92" s="199"/>
      <c r="H92" s="199"/>
      <c r="I92" s="202"/>
      <c r="J92" s="213">
        <f>BK92</f>
        <v>0</v>
      </c>
      <c r="K92" s="199"/>
      <c r="L92" s="204"/>
      <c r="M92" s="205"/>
      <c r="N92" s="206"/>
      <c r="O92" s="206"/>
      <c r="P92" s="207">
        <f>SUM(P93:P96)</f>
        <v>0</v>
      </c>
      <c r="Q92" s="206"/>
      <c r="R92" s="207">
        <f>SUM(R93:R96)</f>
        <v>0</v>
      </c>
      <c r="S92" s="206"/>
      <c r="T92" s="208">
        <f>SUM(T93:T96)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191</v>
      </c>
      <c r="AT92" s="210" t="s">
        <v>76</v>
      </c>
      <c r="AU92" s="210" t="s">
        <v>81</v>
      </c>
      <c r="AY92" s="209" t="s">
        <v>161</v>
      </c>
      <c r="BK92" s="211">
        <f>SUM(BK93:BK96)</f>
        <v>0</v>
      </c>
    </row>
    <row r="93" s="2" customFormat="1" ht="16.5" customHeight="1">
      <c r="A93" s="40"/>
      <c r="B93" s="41"/>
      <c r="C93" s="214" t="s">
        <v>162</v>
      </c>
      <c r="D93" s="214" t="s">
        <v>164</v>
      </c>
      <c r="E93" s="215" t="s">
        <v>2321</v>
      </c>
      <c r="F93" s="216" t="s">
        <v>2320</v>
      </c>
      <c r="G93" s="217" t="s">
        <v>2316</v>
      </c>
      <c r="H93" s="218">
        <v>1</v>
      </c>
      <c r="I93" s="219"/>
      <c r="J93" s="220">
        <f>ROUND(I93*H93,2)</f>
        <v>0</v>
      </c>
      <c r="K93" s="216" t="s">
        <v>168</v>
      </c>
      <c r="L93" s="46"/>
      <c r="M93" s="221" t="s">
        <v>19</v>
      </c>
      <c r="N93" s="222" t="s">
        <v>48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2309</v>
      </c>
      <c r="AT93" s="225" t="s">
        <v>164</v>
      </c>
      <c r="AU93" s="225" t="s">
        <v>85</v>
      </c>
      <c r="AY93" s="19" t="s">
        <v>161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81</v>
      </c>
      <c r="BK93" s="226">
        <f>ROUND(I93*H93,2)</f>
        <v>0</v>
      </c>
      <c r="BL93" s="19" t="s">
        <v>2309</v>
      </c>
      <c r="BM93" s="225" t="s">
        <v>2322</v>
      </c>
    </row>
    <row r="94" s="2" customFormat="1">
      <c r="A94" s="40"/>
      <c r="B94" s="41"/>
      <c r="C94" s="42"/>
      <c r="D94" s="227" t="s">
        <v>171</v>
      </c>
      <c r="E94" s="42"/>
      <c r="F94" s="228" t="s">
        <v>2323</v>
      </c>
      <c r="G94" s="42"/>
      <c r="H94" s="42"/>
      <c r="I94" s="229"/>
      <c r="J94" s="42"/>
      <c r="K94" s="42"/>
      <c r="L94" s="46"/>
      <c r="M94" s="230"/>
      <c r="N94" s="231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171</v>
      </c>
      <c r="AU94" s="19" t="s">
        <v>85</v>
      </c>
    </row>
    <row r="95" s="2" customFormat="1" ht="16.5" customHeight="1">
      <c r="A95" s="40"/>
      <c r="B95" s="41"/>
      <c r="C95" s="214" t="s">
        <v>169</v>
      </c>
      <c r="D95" s="214" t="s">
        <v>164</v>
      </c>
      <c r="E95" s="215" t="s">
        <v>2324</v>
      </c>
      <c r="F95" s="216" t="s">
        <v>2325</v>
      </c>
      <c r="G95" s="217" t="s">
        <v>1435</v>
      </c>
      <c r="H95" s="218">
        <v>3</v>
      </c>
      <c r="I95" s="219"/>
      <c r="J95" s="220">
        <f>ROUND(I95*H95,2)</f>
        <v>0</v>
      </c>
      <c r="K95" s="216" t="s">
        <v>168</v>
      </c>
      <c r="L95" s="46"/>
      <c r="M95" s="221" t="s">
        <v>19</v>
      </c>
      <c r="N95" s="222" t="s">
        <v>48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2309</v>
      </c>
      <c r="AT95" s="225" t="s">
        <v>164</v>
      </c>
      <c r="AU95" s="225" t="s">
        <v>85</v>
      </c>
      <c r="AY95" s="19" t="s">
        <v>161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81</v>
      </c>
      <c r="BK95" s="226">
        <f>ROUND(I95*H95,2)</f>
        <v>0</v>
      </c>
      <c r="BL95" s="19" t="s">
        <v>2309</v>
      </c>
      <c r="BM95" s="225" t="s">
        <v>2326</v>
      </c>
    </row>
    <row r="96" s="2" customFormat="1">
      <c r="A96" s="40"/>
      <c r="B96" s="41"/>
      <c r="C96" s="42"/>
      <c r="D96" s="227" t="s">
        <v>171</v>
      </c>
      <c r="E96" s="42"/>
      <c r="F96" s="228" t="s">
        <v>2327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171</v>
      </c>
      <c r="AU96" s="19" t="s">
        <v>85</v>
      </c>
    </row>
    <row r="97" s="12" customFormat="1" ht="22.8" customHeight="1">
      <c r="A97" s="12"/>
      <c r="B97" s="198"/>
      <c r="C97" s="199"/>
      <c r="D97" s="200" t="s">
        <v>76</v>
      </c>
      <c r="E97" s="212" t="s">
        <v>2328</v>
      </c>
      <c r="F97" s="212" t="s">
        <v>2329</v>
      </c>
      <c r="G97" s="199"/>
      <c r="H97" s="199"/>
      <c r="I97" s="202"/>
      <c r="J97" s="213">
        <f>BK97</f>
        <v>0</v>
      </c>
      <c r="K97" s="199"/>
      <c r="L97" s="204"/>
      <c r="M97" s="205"/>
      <c r="N97" s="206"/>
      <c r="O97" s="206"/>
      <c r="P97" s="207">
        <f>SUM(P98:P102)</f>
        <v>0</v>
      </c>
      <c r="Q97" s="206"/>
      <c r="R97" s="207">
        <f>SUM(R98:R102)</f>
        <v>0</v>
      </c>
      <c r="S97" s="206"/>
      <c r="T97" s="208">
        <f>SUM(T98:T102)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191</v>
      </c>
      <c r="AT97" s="210" t="s">
        <v>76</v>
      </c>
      <c r="AU97" s="210" t="s">
        <v>81</v>
      </c>
      <c r="AY97" s="209" t="s">
        <v>161</v>
      </c>
      <c r="BK97" s="211">
        <f>SUM(BK98:BK102)</f>
        <v>0</v>
      </c>
    </row>
    <row r="98" s="2" customFormat="1" ht="16.5" customHeight="1">
      <c r="A98" s="40"/>
      <c r="B98" s="41"/>
      <c r="C98" s="214" t="s">
        <v>191</v>
      </c>
      <c r="D98" s="214" t="s">
        <v>164</v>
      </c>
      <c r="E98" s="215" t="s">
        <v>2330</v>
      </c>
      <c r="F98" s="216" t="s">
        <v>2331</v>
      </c>
      <c r="G98" s="217" t="s">
        <v>2316</v>
      </c>
      <c r="H98" s="218">
        <v>1</v>
      </c>
      <c r="I98" s="219"/>
      <c r="J98" s="220">
        <f>ROUND(I98*H98,2)</f>
        <v>0</v>
      </c>
      <c r="K98" s="216" t="s">
        <v>168</v>
      </c>
      <c r="L98" s="46"/>
      <c r="M98" s="221" t="s">
        <v>19</v>
      </c>
      <c r="N98" s="222" t="s">
        <v>48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2309</v>
      </c>
      <c r="AT98" s="225" t="s">
        <v>164</v>
      </c>
      <c r="AU98" s="225" t="s">
        <v>85</v>
      </c>
      <c r="AY98" s="19" t="s">
        <v>161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81</v>
      </c>
      <c r="BK98" s="226">
        <f>ROUND(I98*H98,2)</f>
        <v>0</v>
      </c>
      <c r="BL98" s="19" t="s">
        <v>2309</v>
      </c>
      <c r="BM98" s="225" t="s">
        <v>2332</v>
      </c>
    </row>
    <row r="99" s="2" customFormat="1">
      <c r="A99" s="40"/>
      <c r="B99" s="41"/>
      <c r="C99" s="42"/>
      <c r="D99" s="227" t="s">
        <v>171</v>
      </c>
      <c r="E99" s="42"/>
      <c r="F99" s="228" t="s">
        <v>2333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171</v>
      </c>
      <c r="AU99" s="19" t="s">
        <v>85</v>
      </c>
    </row>
    <row r="100" s="2" customFormat="1" ht="16.5" customHeight="1">
      <c r="A100" s="40"/>
      <c r="B100" s="41"/>
      <c r="C100" s="214" t="s">
        <v>199</v>
      </c>
      <c r="D100" s="214" t="s">
        <v>164</v>
      </c>
      <c r="E100" s="215" t="s">
        <v>2334</v>
      </c>
      <c r="F100" s="216" t="s">
        <v>2335</v>
      </c>
      <c r="G100" s="217" t="s">
        <v>2308</v>
      </c>
      <c r="H100" s="218">
        <v>1</v>
      </c>
      <c r="I100" s="219"/>
      <c r="J100" s="220">
        <f>ROUND(I100*H100,2)</f>
        <v>0</v>
      </c>
      <c r="K100" s="216" t="s">
        <v>168</v>
      </c>
      <c r="L100" s="46"/>
      <c r="M100" s="221" t="s">
        <v>19</v>
      </c>
      <c r="N100" s="222" t="s">
        <v>48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2309</v>
      </c>
      <c r="AT100" s="225" t="s">
        <v>164</v>
      </c>
      <c r="AU100" s="225" t="s">
        <v>85</v>
      </c>
      <c r="AY100" s="19" t="s">
        <v>161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81</v>
      </c>
      <c r="BK100" s="226">
        <f>ROUND(I100*H100,2)</f>
        <v>0</v>
      </c>
      <c r="BL100" s="19" t="s">
        <v>2309</v>
      </c>
      <c r="BM100" s="225" t="s">
        <v>2336</v>
      </c>
    </row>
    <row r="101" s="2" customFormat="1">
      <c r="A101" s="40"/>
      <c r="B101" s="41"/>
      <c r="C101" s="42"/>
      <c r="D101" s="227" t="s">
        <v>171</v>
      </c>
      <c r="E101" s="42"/>
      <c r="F101" s="228" t="s">
        <v>2337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171</v>
      </c>
      <c r="AU101" s="19" t="s">
        <v>85</v>
      </c>
    </row>
    <row r="102" s="13" customFormat="1">
      <c r="A102" s="13"/>
      <c r="B102" s="232"/>
      <c r="C102" s="233"/>
      <c r="D102" s="234" t="s">
        <v>173</v>
      </c>
      <c r="E102" s="235" t="s">
        <v>19</v>
      </c>
      <c r="F102" s="236" t="s">
        <v>2338</v>
      </c>
      <c r="G102" s="233"/>
      <c r="H102" s="237">
        <v>1</v>
      </c>
      <c r="I102" s="238"/>
      <c r="J102" s="233"/>
      <c r="K102" s="233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173</v>
      </c>
      <c r="AU102" s="243" t="s">
        <v>85</v>
      </c>
      <c r="AV102" s="13" t="s">
        <v>85</v>
      </c>
      <c r="AW102" s="13" t="s">
        <v>37</v>
      </c>
      <c r="AX102" s="13" t="s">
        <v>81</v>
      </c>
      <c r="AY102" s="243" t="s">
        <v>161</v>
      </c>
    </row>
    <row r="103" s="12" customFormat="1" ht="22.8" customHeight="1">
      <c r="A103" s="12"/>
      <c r="B103" s="198"/>
      <c r="C103" s="199"/>
      <c r="D103" s="200" t="s">
        <v>76</v>
      </c>
      <c r="E103" s="212" t="s">
        <v>2339</v>
      </c>
      <c r="F103" s="212" t="s">
        <v>2340</v>
      </c>
      <c r="G103" s="199"/>
      <c r="H103" s="199"/>
      <c r="I103" s="202"/>
      <c r="J103" s="213">
        <f>BK103</f>
        <v>0</v>
      </c>
      <c r="K103" s="199"/>
      <c r="L103" s="204"/>
      <c r="M103" s="205"/>
      <c r="N103" s="206"/>
      <c r="O103" s="206"/>
      <c r="P103" s="207">
        <f>SUM(P104:P106)</f>
        <v>0</v>
      </c>
      <c r="Q103" s="206"/>
      <c r="R103" s="207">
        <f>SUM(R104:R106)</f>
        <v>0</v>
      </c>
      <c r="S103" s="206"/>
      <c r="T103" s="208">
        <f>SUM(T104:T106)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191</v>
      </c>
      <c r="AT103" s="210" t="s">
        <v>76</v>
      </c>
      <c r="AU103" s="210" t="s">
        <v>81</v>
      </c>
      <c r="AY103" s="209" t="s">
        <v>161</v>
      </c>
      <c r="BK103" s="211">
        <f>SUM(BK104:BK106)</f>
        <v>0</v>
      </c>
    </row>
    <row r="104" s="2" customFormat="1" ht="16.5" customHeight="1">
      <c r="A104" s="40"/>
      <c r="B104" s="41"/>
      <c r="C104" s="214" t="s">
        <v>211</v>
      </c>
      <c r="D104" s="214" t="s">
        <v>164</v>
      </c>
      <c r="E104" s="215" t="s">
        <v>2341</v>
      </c>
      <c r="F104" s="216" t="s">
        <v>2342</v>
      </c>
      <c r="G104" s="217" t="s">
        <v>2343</v>
      </c>
      <c r="H104" s="218">
        <v>1</v>
      </c>
      <c r="I104" s="219"/>
      <c r="J104" s="220">
        <f>ROUND(I104*H104,2)</f>
        <v>0</v>
      </c>
      <c r="K104" s="216" t="s">
        <v>168</v>
      </c>
      <c r="L104" s="46"/>
      <c r="M104" s="221" t="s">
        <v>19</v>
      </c>
      <c r="N104" s="222" t="s">
        <v>48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2309</v>
      </c>
      <c r="AT104" s="225" t="s">
        <v>164</v>
      </c>
      <c r="AU104" s="225" t="s">
        <v>85</v>
      </c>
      <c r="AY104" s="19" t="s">
        <v>161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81</v>
      </c>
      <c r="BK104" s="226">
        <f>ROUND(I104*H104,2)</f>
        <v>0</v>
      </c>
      <c r="BL104" s="19" t="s">
        <v>2309</v>
      </c>
      <c r="BM104" s="225" t="s">
        <v>2344</v>
      </c>
    </row>
    <row r="105" s="2" customFormat="1">
      <c r="A105" s="40"/>
      <c r="B105" s="41"/>
      <c r="C105" s="42"/>
      <c r="D105" s="227" t="s">
        <v>171</v>
      </c>
      <c r="E105" s="42"/>
      <c r="F105" s="228" t="s">
        <v>2345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171</v>
      </c>
      <c r="AU105" s="19" t="s">
        <v>85</v>
      </c>
    </row>
    <row r="106" s="2" customFormat="1">
      <c r="A106" s="40"/>
      <c r="B106" s="41"/>
      <c r="C106" s="42"/>
      <c r="D106" s="234" t="s">
        <v>197</v>
      </c>
      <c r="E106" s="42"/>
      <c r="F106" s="264" t="s">
        <v>2346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197</v>
      </c>
      <c r="AU106" s="19" t="s">
        <v>85</v>
      </c>
    </row>
    <row r="107" s="12" customFormat="1" ht="22.8" customHeight="1">
      <c r="A107" s="12"/>
      <c r="B107" s="198"/>
      <c r="C107" s="199"/>
      <c r="D107" s="200" t="s">
        <v>76</v>
      </c>
      <c r="E107" s="212" t="s">
        <v>2347</v>
      </c>
      <c r="F107" s="212" t="s">
        <v>2348</v>
      </c>
      <c r="G107" s="199"/>
      <c r="H107" s="199"/>
      <c r="I107" s="202"/>
      <c r="J107" s="213">
        <f>BK107</f>
        <v>0</v>
      </c>
      <c r="K107" s="199"/>
      <c r="L107" s="204"/>
      <c r="M107" s="205"/>
      <c r="N107" s="206"/>
      <c r="O107" s="206"/>
      <c r="P107" s="207">
        <f>SUM(P108:P122)</f>
        <v>0</v>
      </c>
      <c r="Q107" s="206"/>
      <c r="R107" s="207">
        <f>SUM(R108:R122)</f>
        <v>0</v>
      </c>
      <c r="S107" s="206"/>
      <c r="T107" s="208">
        <f>SUM(T108:T122)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9" t="s">
        <v>191</v>
      </c>
      <c r="AT107" s="210" t="s">
        <v>76</v>
      </c>
      <c r="AU107" s="210" t="s">
        <v>81</v>
      </c>
      <c r="AY107" s="209" t="s">
        <v>161</v>
      </c>
      <c r="BK107" s="211">
        <f>SUM(BK108:BK122)</f>
        <v>0</v>
      </c>
    </row>
    <row r="108" s="2" customFormat="1" ht="16.5" customHeight="1">
      <c r="A108" s="40"/>
      <c r="B108" s="41"/>
      <c r="C108" s="214" t="s">
        <v>195</v>
      </c>
      <c r="D108" s="214" t="s">
        <v>164</v>
      </c>
      <c r="E108" s="215" t="s">
        <v>2349</v>
      </c>
      <c r="F108" s="216" t="s">
        <v>2350</v>
      </c>
      <c r="G108" s="217" t="s">
        <v>2316</v>
      </c>
      <c r="H108" s="218">
        <v>1</v>
      </c>
      <c r="I108" s="219"/>
      <c r="J108" s="220">
        <f>ROUND(I108*H108,2)</f>
        <v>0</v>
      </c>
      <c r="K108" s="216" t="s">
        <v>168</v>
      </c>
      <c r="L108" s="46"/>
      <c r="M108" s="221" t="s">
        <v>19</v>
      </c>
      <c r="N108" s="222" t="s">
        <v>48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2309</v>
      </c>
      <c r="AT108" s="225" t="s">
        <v>164</v>
      </c>
      <c r="AU108" s="225" t="s">
        <v>85</v>
      </c>
      <c r="AY108" s="19" t="s">
        <v>161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81</v>
      </c>
      <c r="BK108" s="226">
        <f>ROUND(I108*H108,2)</f>
        <v>0</v>
      </c>
      <c r="BL108" s="19" t="s">
        <v>2309</v>
      </c>
      <c r="BM108" s="225" t="s">
        <v>2351</v>
      </c>
    </row>
    <row r="109" s="2" customFormat="1">
      <c r="A109" s="40"/>
      <c r="B109" s="41"/>
      <c r="C109" s="42"/>
      <c r="D109" s="227" t="s">
        <v>171</v>
      </c>
      <c r="E109" s="42"/>
      <c r="F109" s="228" t="s">
        <v>2352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171</v>
      </c>
      <c r="AU109" s="19" t="s">
        <v>85</v>
      </c>
    </row>
    <row r="110" s="2" customFormat="1" ht="16.5" customHeight="1">
      <c r="A110" s="40"/>
      <c r="B110" s="41"/>
      <c r="C110" s="214" t="s">
        <v>231</v>
      </c>
      <c r="D110" s="214" t="s">
        <v>164</v>
      </c>
      <c r="E110" s="215" t="s">
        <v>2353</v>
      </c>
      <c r="F110" s="216" t="s">
        <v>2354</v>
      </c>
      <c r="G110" s="217" t="s">
        <v>2343</v>
      </c>
      <c r="H110" s="218">
        <v>1</v>
      </c>
      <c r="I110" s="219"/>
      <c r="J110" s="220">
        <f>ROUND(I110*H110,2)</f>
        <v>0</v>
      </c>
      <c r="K110" s="216" t="s">
        <v>168</v>
      </c>
      <c r="L110" s="46"/>
      <c r="M110" s="221" t="s">
        <v>19</v>
      </c>
      <c r="N110" s="222" t="s">
        <v>48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2309</v>
      </c>
      <c r="AT110" s="225" t="s">
        <v>164</v>
      </c>
      <c r="AU110" s="225" t="s">
        <v>85</v>
      </c>
      <c r="AY110" s="19" t="s">
        <v>161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81</v>
      </c>
      <c r="BK110" s="226">
        <f>ROUND(I110*H110,2)</f>
        <v>0</v>
      </c>
      <c r="BL110" s="19" t="s">
        <v>2309</v>
      </c>
      <c r="BM110" s="225" t="s">
        <v>2355</v>
      </c>
    </row>
    <row r="111" s="2" customFormat="1">
      <c r="A111" s="40"/>
      <c r="B111" s="41"/>
      <c r="C111" s="42"/>
      <c r="D111" s="227" t="s">
        <v>171</v>
      </c>
      <c r="E111" s="42"/>
      <c r="F111" s="228" t="s">
        <v>2356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171</v>
      </c>
      <c r="AU111" s="19" t="s">
        <v>85</v>
      </c>
    </row>
    <row r="112" s="14" customFormat="1">
      <c r="A112" s="14"/>
      <c r="B112" s="244"/>
      <c r="C112" s="245"/>
      <c r="D112" s="234" t="s">
        <v>173</v>
      </c>
      <c r="E112" s="246" t="s">
        <v>19</v>
      </c>
      <c r="F112" s="247" t="s">
        <v>2357</v>
      </c>
      <c r="G112" s="245"/>
      <c r="H112" s="246" t="s">
        <v>19</v>
      </c>
      <c r="I112" s="248"/>
      <c r="J112" s="245"/>
      <c r="K112" s="245"/>
      <c r="L112" s="249"/>
      <c r="M112" s="250"/>
      <c r="N112" s="251"/>
      <c r="O112" s="251"/>
      <c r="P112" s="251"/>
      <c r="Q112" s="251"/>
      <c r="R112" s="251"/>
      <c r="S112" s="251"/>
      <c r="T112" s="25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3" t="s">
        <v>173</v>
      </c>
      <c r="AU112" s="253" t="s">
        <v>85</v>
      </c>
      <c r="AV112" s="14" t="s">
        <v>81</v>
      </c>
      <c r="AW112" s="14" t="s">
        <v>37</v>
      </c>
      <c r="AX112" s="14" t="s">
        <v>77</v>
      </c>
      <c r="AY112" s="253" t="s">
        <v>161</v>
      </c>
    </row>
    <row r="113" s="14" customFormat="1">
      <c r="A113" s="14"/>
      <c r="B113" s="244"/>
      <c r="C113" s="245"/>
      <c r="D113" s="234" t="s">
        <v>173</v>
      </c>
      <c r="E113" s="246" t="s">
        <v>19</v>
      </c>
      <c r="F113" s="247" t="s">
        <v>2358</v>
      </c>
      <c r="G113" s="245"/>
      <c r="H113" s="246" t="s">
        <v>19</v>
      </c>
      <c r="I113" s="248"/>
      <c r="J113" s="245"/>
      <c r="K113" s="245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173</v>
      </c>
      <c r="AU113" s="253" t="s">
        <v>85</v>
      </c>
      <c r="AV113" s="14" t="s">
        <v>81</v>
      </c>
      <c r="AW113" s="14" t="s">
        <v>37</v>
      </c>
      <c r="AX113" s="14" t="s">
        <v>77</v>
      </c>
      <c r="AY113" s="253" t="s">
        <v>161</v>
      </c>
    </row>
    <row r="114" s="14" customFormat="1">
      <c r="A114" s="14"/>
      <c r="B114" s="244"/>
      <c r="C114" s="245"/>
      <c r="D114" s="234" t="s">
        <v>173</v>
      </c>
      <c r="E114" s="246" t="s">
        <v>19</v>
      </c>
      <c r="F114" s="247" t="s">
        <v>2359</v>
      </c>
      <c r="G114" s="245"/>
      <c r="H114" s="246" t="s">
        <v>19</v>
      </c>
      <c r="I114" s="248"/>
      <c r="J114" s="245"/>
      <c r="K114" s="245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173</v>
      </c>
      <c r="AU114" s="253" t="s">
        <v>85</v>
      </c>
      <c r="AV114" s="14" t="s">
        <v>81</v>
      </c>
      <c r="AW114" s="14" t="s">
        <v>37</v>
      </c>
      <c r="AX114" s="14" t="s">
        <v>77</v>
      </c>
      <c r="AY114" s="253" t="s">
        <v>161</v>
      </c>
    </row>
    <row r="115" s="14" customFormat="1">
      <c r="A115" s="14"/>
      <c r="B115" s="244"/>
      <c r="C115" s="245"/>
      <c r="D115" s="234" t="s">
        <v>173</v>
      </c>
      <c r="E115" s="246" t="s">
        <v>19</v>
      </c>
      <c r="F115" s="247" t="s">
        <v>2360</v>
      </c>
      <c r="G115" s="245"/>
      <c r="H115" s="246" t="s">
        <v>19</v>
      </c>
      <c r="I115" s="248"/>
      <c r="J115" s="245"/>
      <c r="K115" s="245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173</v>
      </c>
      <c r="AU115" s="253" t="s">
        <v>85</v>
      </c>
      <c r="AV115" s="14" t="s">
        <v>81</v>
      </c>
      <c r="AW115" s="14" t="s">
        <v>37</v>
      </c>
      <c r="AX115" s="14" t="s">
        <v>77</v>
      </c>
      <c r="AY115" s="253" t="s">
        <v>161</v>
      </c>
    </row>
    <row r="116" s="14" customFormat="1">
      <c r="A116" s="14"/>
      <c r="B116" s="244"/>
      <c r="C116" s="245"/>
      <c r="D116" s="234" t="s">
        <v>173</v>
      </c>
      <c r="E116" s="246" t="s">
        <v>19</v>
      </c>
      <c r="F116" s="247" t="s">
        <v>2361</v>
      </c>
      <c r="G116" s="245"/>
      <c r="H116" s="246" t="s">
        <v>19</v>
      </c>
      <c r="I116" s="248"/>
      <c r="J116" s="245"/>
      <c r="K116" s="245"/>
      <c r="L116" s="249"/>
      <c r="M116" s="250"/>
      <c r="N116" s="251"/>
      <c r="O116" s="251"/>
      <c r="P116" s="251"/>
      <c r="Q116" s="251"/>
      <c r="R116" s="251"/>
      <c r="S116" s="251"/>
      <c r="T116" s="25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3" t="s">
        <v>173</v>
      </c>
      <c r="AU116" s="253" t="s">
        <v>85</v>
      </c>
      <c r="AV116" s="14" t="s">
        <v>81</v>
      </c>
      <c r="AW116" s="14" t="s">
        <v>37</v>
      </c>
      <c r="AX116" s="14" t="s">
        <v>77</v>
      </c>
      <c r="AY116" s="253" t="s">
        <v>161</v>
      </c>
    </row>
    <row r="117" s="14" customFormat="1">
      <c r="A117" s="14"/>
      <c r="B117" s="244"/>
      <c r="C117" s="245"/>
      <c r="D117" s="234" t="s">
        <v>173</v>
      </c>
      <c r="E117" s="246" t="s">
        <v>19</v>
      </c>
      <c r="F117" s="247" t="s">
        <v>2362</v>
      </c>
      <c r="G117" s="245"/>
      <c r="H117" s="246" t="s">
        <v>19</v>
      </c>
      <c r="I117" s="248"/>
      <c r="J117" s="245"/>
      <c r="K117" s="245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173</v>
      </c>
      <c r="AU117" s="253" t="s">
        <v>85</v>
      </c>
      <c r="AV117" s="14" t="s">
        <v>81</v>
      </c>
      <c r="AW117" s="14" t="s">
        <v>37</v>
      </c>
      <c r="AX117" s="14" t="s">
        <v>77</v>
      </c>
      <c r="AY117" s="253" t="s">
        <v>161</v>
      </c>
    </row>
    <row r="118" s="14" customFormat="1">
      <c r="A118" s="14"/>
      <c r="B118" s="244"/>
      <c r="C118" s="245"/>
      <c r="D118" s="234" t="s">
        <v>173</v>
      </c>
      <c r="E118" s="246" t="s">
        <v>19</v>
      </c>
      <c r="F118" s="247" t="s">
        <v>2363</v>
      </c>
      <c r="G118" s="245"/>
      <c r="H118" s="246" t="s">
        <v>19</v>
      </c>
      <c r="I118" s="248"/>
      <c r="J118" s="245"/>
      <c r="K118" s="245"/>
      <c r="L118" s="249"/>
      <c r="M118" s="250"/>
      <c r="N118" s="251"/>
      <c r="O118" s="251"/>
      <c r="P118" s="251"/>
      <c r="Q118" s="251"/>
      <c r="R118" s="251"/>
      <c r="S118" s="251"/>
      <c r="T118" s="252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3" t="s">
        <v>173</v>
      </c>
      <c r="AU118" s="253" t="s">
        <v>85</v>
      </c>
      <c r="AV118" s="14" t="s">
        <v>81</v>
      </c>
      <c r="AW118" s="14" t="s">
        <v>37</v>
      </c>
      <c r="AX118" s="14" t="s">
        <v>77</v>
      </c>
      <c r="AY118" s="253" t="s">
        <v>161</v>
      </c>
    </row>
    <row r="119" s="14" customFormat="1">
      <c r="A119" s="14"/>
      <c r="B119" s="244"/>
      <c r="C119" s="245"/>
      <c r="D119" s="234" t="s">
        <v>173</v>
      </c>
      <c r="E119" s="246" t="s">
        <v>19</v>
      </c>
      <c r="F119" s="247" t="s">
        <v>2364</v>
      </c>
      <c r="G119" s="245"/>
      <c r="H119" s="246" t="s">
        <v>19</v>
      </c>
      <c r="I119" s="248"/>
      <c r="J119" s="245"/>
      <c r="K119" s="245"/>
      <c r="L119" s="249"/>
      <c r="M119" s="250"/>
      <c r="N119" s="251"/>
      <c r="O119" s="251"/>
      <c r="P119" s="251"/>
      <c r="Q119" s="251"/>
      <c r="R119" s="251"/>
      <c r="S119" s="251"/>
      <c r="T119" s="25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3" t="s">
        <v>173</v>
      </c>
      <c r="AU119" s="253" t="s">
        <v>85</v>
      </c>
      <c r="AV119" s="14" t="s">
        <v>81</v>
      </c>
      <c r="AW119" s="14" t="s">
        <v>37</v>
      </c>
      <c r="AX119" s="14" t="s">
        <v>77</v>
      </c>
      <c r="AY119" s="253" t="s">
        <v>161</v>
      </c>
    </row>
    <row r="120" s="14" customFormat="1">
      <c r="A120" s="14"/>
      <c r="B120" s="244"/>
      <c r="C120" s="245"/>
      <c r="D120" s="234" t="s">
        <v>173</v>
      </c>
      <c r="E120" s="246" t="s">
        <v>19</v>
      </c>
      <c r="F120" s="247" t="s">
        <v>2365</v>
      </c>
      <c r="G120" s="245"/>
      <c r="H120" s="246" t="s">
        <v>19</v>
      </c>
      <c r="I120" s="248"/>
      <c r="J120" s="245"/>
      <c r="K120" s="245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173</v>
      </c>
      <c r="AU120" s="253" t="s">
        <v>85</v>
      </c>
      <c r="AV120" s="14" t="s">
        <v>81</v>
      </c>
      <c r="AW120" s="14" t="s">
        <v>37</v>
      </c>
      <c r="AX120" s="14" t="s">
        <v>77</v>
      </c>
      <c r="AY120" s="253" t="s">
        <v>161</v>
      </c>
    </row>
    <row r="121" s="13" customFormat="1">
      <c r="A121" s="13"/>
      <c r="B121" s="232"/>
      <c r="C121" s="233"/>
      <c r="D121" s="234" t="s">
        <v>173</v>
      </c>
      <c r="E121" s="235" t="s">
        <v>19</v>
      </c>
      <c r="F121" s="236" t="s">
        <v>81</v>
      </c>
      <c r="G121" s="233"/>
      <c r="H121" s="237">
        <v>1</v>
      </c>
      <c r="I121" s="238"/>
      <c r="J121" s="233"/>
      <c r="K121" s="233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173</v>
      </c>
      <c r="AU121" s="243" t="s">
        <v>85</v>
      </c>
      <c r="AV121" s="13" t="s">
        <v>85</v>
      </c>
      <c r="AW121" s="13" t="s">
        <v>37</v>
      </c>
      <c r="AX121" s="13" t="s">
        <v>77</v>
      </c>
      <c r="AY121" s="243" t="s">
        <v>161</v>
      </c>
    </row>
    <row r="122" s="15" customFormat="1">
      <c r="A122" s="15"/>
      <c r="B122" s="265"/>
      <c r="C122" s="266"/>
      <c r="D122" s="234" t="s">
        <v>173</v>
      </c>
      <c r="E122" s="267" t="s">
        <v>19</v>
      </c>
      <c r="F122" s="268" t="s">
        <v>210</v>
      </c>
      <c r="G122" s="266"/>
      <c r="H122" s="269">
        <v>1</v>
      </c>
      <c r="I122" s="270"/>
      <c r="J122" s="266"/>
      <c r="K122" s="266"/>
      <c r="L122" s="271"/>
      <c r="M122" s="298"/>
      <c r="N122" s="299"/>
      <c r="O122" s="299"/>
      <c r="P122" s="299"/>
      <c r="Q122" s="299"/>
      <c r="R122" s="299"/>
      <c r="S122" s="299"/>
      <c r="T122" s="300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75" t="s">
        <v>173</v>
      </c>
      <c r="AU122" s="275" t="s">
        <v>85</v>
      </c>
      <c r="AV122" s="15" t="s">
        <v>169</v>
      </c>
      <c r="AW122" s="15" t="s">
        <v>37</v>
      </c>
      <c r="AX122" s="15" t="s">
        <v>81</v>
      </c>
      <c r="AY122" s="275" t="s">
        <v>161</v>
      </c>
    </row>
    <row r="123" s="2" customFormat="1" ht="6.96" customHeight="1">
      <c r="A123" s="40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46"/>
      <c r="M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</sheetData>
  <sheetProtection sheet="1" autoFilter="0" formatColumns="0" formatRows="0" objects="1" scenarios="1" spinCount="100000" saltValue="ioPM2rgUN61TaHurI71f2SqS7ATbAbzm2e7Ncxc3MM6uKi5ITXPquM1glyvJy/Uwl6ZEeqxuElJVUoVIJn6Y6g==" hashValue="tJB1DEkpNoIDcln56Hg66rxcpibhhzHnLyWxT8Q6qlW46U9OpT9ykU/JpOZbnKApKi2mugfAo8b7QQHdzz1BsA==" algorithmName="SHA-512" password="CC35"/>
  <autoFilter ref="C84:K12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8" r:id="rId1" display="https://podminky.urs.cz/item/CS_URS_2023_01/023103000"/>
    <hyperlink ref="F91" r:id="rId2" display="https://podminky.urs.cz/item/CS_URS_2023_01/013254000"/>
    <hyperlink ref="F94" r:id="rId3" display="https://podminky.urs.cz/item/CS_URS_2023_01/030001000"/>
    <hyperlink ref="F96" r:id="rId4" display="https://podminky.urs.cz/item/CS_URS_2023_01/035002000"/>
    <hyperlink ref="F99" r:id="rId5" display="https://podminky.urs.cz/item/CS_URS_2023_01/043002000"/>
    <hyperlink ref="F101" r:id="rId6" display="https://podminky.urs.cz/item/CS_URS_2023_01/044002000"/>
    <hyperlink ref="F105" r:id="rId7" display="https://podminky.urs.cz/item/CS_URS_2023_01/071002000"/>
    <hyperlink ref="F109" r:id="rId8" display="https://podminky.urs.cz/item/CS_URS_2023_01/045002000"/>
    <hyperlink ref="F111" r:id="rId9" display="https://podminky.urs.cz/item/CS_URS_2023_01/09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Turek Karel, Ing.</dc:creator>
  <cp:lastModifiedBy>Turek Karel, Ing.</cp:lastModifiedBy>
  <dcterms:created xsi:type="dcterms:W3CDTF">2023-08-02T11:00:29Z</dcterms:created>
  <dcterms:modified xsi:type="dcterms:W3CDTF">2023-08-02T11:00:40Z</dcterms:modified>
</cp:coreProperties>
</file>